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960" yWindow="225" windowWidth="11595" windowHeight="9210" tabRatio="763" activeTab="4"/>
  </bookViews>
  <sheets>
    <sheet name="AXE 1 CO-PILOTAGE" sheetId="35" r:id="rId1"/>
    <sheet name="AXE 2 CONTENUS EDUCATIFS" sheetId="4" r:id="rId2"/>
    <sheet name="AXE 3 ORGANISATIONS" sheetId="32" r:id="rId3"/>
    <sheet name="Tableau de synthese" sheetId="9" r:id="rId4"/>
    <sheet name="RADAR" sheetId="27" r:id="rId5"/>
  </sheets>
  <definedNames>
    <definedName name="_xlnm.Print_Area" localSheetId="0">'AXE 1 CO-PILOTAGE'!$A$1:$C$26</definedName>
    <definedName name="_xlnm.Print_Area" localSheetId="1">'AXE 2 CONTENUS EDUCATIFS'!$A$1:$C$49</definedName>
    <definedName name="_xlnm.Print_Area" localSheetId="2">'AXE 3 ORGANISATIONS'!$A$1:$C$15</definedName>
  </definedNames>
  <calcPr calcId="145621"/>
</workbook>
</file>

<file path=xl/calcChain.xml><?xml version="1.0" encoding="utf-8"?>
<calcChain xmlns="http://schemas.openxmlformats.org/spreadsheetml/2006/main">
  <c r="H40" i="32" l="1"/>
  <c r="G40" i="32"/>
  <c r="B16" i="9" l="1"/>
  <c r="B15" i="9"/>
  <c r="H58" i="32"/>
  <c r="G58" i="32"/>
  <c r="I58" i="32"/>
  <c r="H50" i="32"/>
  <c r="G50" i="32"/>
  <c r="I50" i="32"/>
  <c r="I40" i="32"/>
  <c r="B14" i="9" s="1"/>
  <c r="H31" i="32"/>
  <c r="H15" i="32"/>
  <c r="F9" i="32"/>
  <c r="F10" i="32"/>
  <c r="F12" i="32"/>
  <c r="F13" i="32"/>
  <c r="F14" i="32"/>
  <c r="F15" i="32"/>
  <c r="F16" i="32"/>
  <c r="F17" i="32"/>
  <c r="F18" i="32"/>
  <c r="F20" i="32"/>
  <c r="F22" i="32"/>
  <c r="F23" i="32"/>
  <c r="F24" i="32"/>
  <c r="F25" i="32"/>
  <c r="F26" i="32"/>
  <c r="F27" i="32"/>
  <c r="F28" i="32"/>
  <c r="F29" i="32"/>
  <c r="F30" i="32"/>
  <c r="F31" i="32"/>
  <c r="F32" i="32"/>
  <c r="F33" i="32"/>
  <c r="F34" i="32"/>
  <c r="F35" i="32"/>
  <c r="F36" i="32"/>
  <c r="F37" i="32"/>
  <c r="F38" i="32"/>
  <c r="F39" i="32"/>
  <c r="F40" i="32"/>
  <c r="F41" i="32"/>
  <c r="F42" i="32"/>
  <c r="F43" i="32"/>
  <c r="F44" i="32"/>
  <c r="F45" i="32"/>
  <c r="F46" i="32"/>
  <c r="F47" i="32"/>
  <c r="F48" i="32"/>
  <c r="F49" i="32"/>
  <c r="F50" i="32"/>
  <c r="F51" i="32"/>
  <c r="F52" i="32"/>
  <c r="F53" i="32"/>
  <c r="F54" i="32"/>
  <c r="F55" i="32"/>
  <c r="F56" i="32"/>
  <c r="F57" i="32"/>
  <c r="F58" i="32"/>
  <c r="B7" i="9" l="1"/>
  <c r="H35" i="35"/>
  <c r="G35" i="35"/>
  <c r="H26" i="35"/>
  <c r="H20" i="35"/>
  <c r="H15" i="35"/>
  <c r="H8" i="35"/>
  <c r="F21" i="35"/>
  <c r="F22" i="35"/>
  <c r="F23" i="35"/>
  <c r="F25" i="35"/>
  <c r="F26" i="35"/>
  <c r="F27" i="35"/>
  <c r="F28" i="35"/>
  <c r="F29" i="35"/>
  <c r="F30" i="35"/>
  <c r="F31" i="35"/>
  <c r="F32" i="35"/>
  <c r="F33" i="35"/>
  <c r="F34" i="35"/>
  <c r="F35" i="35"/>
  <c r="F5" i="35"/>
  <c r="B9" i="9"/>
  <c r="H51" i="4"/>
  <c r="H43" i="4"/>
  <c r="I28" i="4"/>
  <c r="H28" i="4"/>
  <c r="G28" i="4"/>
  <c r="H15" i="4"/>
  <c r="F7" i="4"/>
  <c r="F8" i="4"/>
  <c r="F9" i="4"/>
  <c r="F10" i="4"/>
  <c r="F11" i="4"/>
  <c r="F12" i="4"/>
  <c r="F13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2" i="4"/>
  <c r="F43" i="4"/>
  <c r="F45" i="4"/>
  <c r="F46" i="4"/>
  <c r="F5" i="4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D58" i="32"/>
  <c r="D51" i="32"/>
  <c r="D41" i="32"/>
  <c r="D34" i="32"/>
  <c r="D33" i="32"/>
  <c r="D22" i="32"/>
  <c r="D19" i="32"/>
  <c r="F19" i="32" s="1"/>
  <c r="D7" i="32"/>
  <c r="F7" i="32" s="1"/>
  <c r="D38" i="4"/>
  <c r="D37" i="4"/>
  <c r="D13" i="4"/>
  <c r="D10" i="4"/>
  <c r="D7" i="4"/>
  <c r="D8" i="4"/>
  <c r="D9" i="4"/>
  <c r="D6" i="4"/>
  <c r="F6" i="4" s="1"/>
  <c r="I35" i="35" l="1"/>
  <c r="D35" i="35"/>
  <c r="D34" i="35"/>
  <c r="D33" i="35"/>
  <c r="D32" i="35"/>
  <c r="D31" i="35"/>
  <c r="D30" i="35"/>
  <c r="D29" i="35"/>
  <c r="D28" i="35"/>
  <c r="D27" i="35"/>
  <c r="D26" i="35"/>
  <c r="D25" i="35"/>
  <c r="D24" i="35"/>
  <c r="F24" i="35" s="1"/>
  <c r="G26" i="35" s="1"/>
  <c r="I26" i="35" s="1"/>
  <c r="B6" i="9" s="1"/>
  <c r="D23" i="35"/>
  <c r="D22" i="35"/>
  <c r="D20" i="35"/>
  <c r="F20" i="35" s="1"/>
  <c r="D19" i="35"/>
  <c r="F19" i="35" s="1"/>
  <c r="D18" i="35"/>
  <c r="F18" i="35" s="1"/>
  <c r="D17" i="35"/>
  <c r="F17" i="35" s="1"/>
  <c r="D16" i="35"/>
  <c r="F16" i="35" s="1"/>
  <c r="D15" i="35"/>
  <c r="F15" i="35" s="1"/>
  <c r="D14" i="35"/>
  <c r="F14" i="35" s="1"/>
  <c r="D13" i="35"/>
  <c r="F13" i="35" s="1"/>
  <c r="D12" i="35"/>
  <c r="F12" i="35" s="1"/>
  <c r="D11" i="35"/>
  <c r="F11" i="35" s="1"/>
  <c r="D9" i="35"/>
  <c r="F9" i="35" s="1"/>
  <c r="G20" i="35" l="1"/>
  <c r="I20" i="35" s="1"/>
  <c r="B5" i="9" s="1"/>
  <c r="D21" i="32"/>
  <c r="F21" i="32" s="1"/>
  <c r="D11" i="32"/>
  <c r="F11" i="32" s="1"/>
  <c r="D17" i="32"/>
  <c r="D8" i="32"/>
  <c r="F8" i="32" s="1"/>
  <c r="D9" i="32"/>
  <c r="D10" i="32"/>
  <c r="D12" i="32"/>
  <c r="D13" i="32"/>
  <c r="D14" i="32"/>
  <c r="D15" i="32"/>
  <c r="D16" i="32"/>
  <c r="D18" i="32"/>
  <c r="D20" i="32"/>
  <c r="D23" i="32"/>
  <c r="D24" i="32"/>
  <c r="D25" i="32"/>
  <c r="D26" i="32"/>
  <c r="D27" i="32"/>
  <c r="D28" i="32"/>
  <c r="D29" i="32"/>
  <c r="D30" i="32"/>
  <c r="D31" i="32"/>
  <c r="D32" i="32"/>
  <c r="D35" i="32"/>
  <c r="D36" i="32"/>
  <c r="D37" i="32"/>
  <c r="D38" i="32"/>
  <c r="D39" i="32"/>
  <c r="D40" i="32"/>
  <c r="D42" i="32"/>
  <c r="D43" i="32"/>
  <c r="D44" i="32"/>
  <c r="D45" i="32"/>
  <c r="D46" i="32"/>
  <c r="D47" i="32"/>
  <c r="D48" i="32"/>
  <c r="D49" i="32"/>
  <c r="D50" i="32"/>
  <c r="D52" i="32"/>
  <c r="D53" i="32"/>
  <c r="D54" i="32"/>
  <c r="D55" i="32"/>
  <c r="D56" i="32"/>
  <c r="D57" i="32"/>
  <c r="G31" i="32" l="1"/>
  <c r="I31" i="32" s="1"/>
  <c r="B13" i="9" s="1"/>
  <c r="D40" i="4"/>
  <c r="D39" i="4"/>
  <c r="D36" i="4"/>
  <c r="D31" i="4"/>
  <c r="D30" i="4"/>
  <c r="D29" i="4"/>
  <c r="D28" i="4"/>
  <c r="D27" i="4"/>
  <c r="D26" i="4"/>
  <c r="D25" i="4"/>
  <c r="D24" i="4"/>
  <c r="D23" i="4"/>
  <c r="D22" i="4"/>
  <c r="D21" i="4"/>
  <c r="D19" i="4"/>
  <c r="D49" i="4"/>
  <c r="F49" i="4" s="1"/>
  <c r="D48" i="4"/>
  <c r="F48" i="4" s="1"/>
  <c r="D51" i="4"/>
  <c r="F51" i="4" s="1"/>
  <c r="D50" i="4"/>
  <c r="F50" i="4" s="1"/>
  <c r="D47" i="4"/>
  <c r="F47" i="4" s="1"/>
  <c r="D46" i="4"/>
  <c r="D45" i="4"/>
  <c r="D44" i="4"/>
  <c r="F44" i="4" s="1"/>
  <c r="D43" i="4"/>
  <c r="D42" i="4"/>
  <c r="D41" i="4"/>
  <c r="F41" i="4" s="1"/>
  <c r="G43" i="4" s="1"/>
  <c r="I43" i="4" s="1"/>
  <c r="B10" i="9" s="1"/>
  <c r="D35" i="4"/>
  <c r="D34" i="4"/>
  <c r="D33" i="4"/>
  <c r="D32" i="4"/>
  <c r="D20" i="4"/>
  <c r="D18" i="4"/>
  <c r="D17" i="4"/>
  <c r="D16" i="4"/>
  <c r="D15" i="4"/>
  <c r="D14" i="4"/>
  <c r="F14" i="4" s="1"/>
  <c r="G15" i="4" s="1"/>
  <c r="I15" i="4" s="1"/>
  <c r="B8" i="9" s="1"/>
  <c r="D12" i="4"/>
  <c r="D11" i="4"/>
  <c r="D5" i="4"/>
  <c r="D6" i="32"/>
  <c r="F6" i="32" s="1"/>
  <c r="G15" i="32" s="1"/>
  <c r="I15" i="32" s="1"/>
  <c r="B12" i="9" s="1"/>
  <c r="D10" i="35"/>
  <c r="F10" i="35" s="1"/>
  <c r="G15" i="35" s="1"/>
  <c r="I15" i="35" s="1"/>
  <c r="B4" i="9" s="1"/>
  <c r="D8" i="35"/>
  <c r="F8" i="35" s="1"/>
  <c r="D7" i="35"/>
  <c r="F7" i="35" s="1"/>
  <c r="D6" i="35"/>
  <c r="F6" i="35" s="1"/>
  <c r="D21" i="35"/>
  <c r="D5" i="35"/>
  <c r="G8" i="35" l="1"/>
  <c r="I8" i="35" s="1"/>
  <c r="B3" i="9" s="1"/>
  <c r="G51" i="4"/>
  <c r="I51" i="4" s="1"/>
  <c r="B11" i="9" s="1"/>
  <c r="B17" i="9" l="1"/>
  <c r="C2" i="4"/>
  <c r="C2" i="32"/>
  <c r="A2" i="32"/>
  <c r="B2" i="27" l="1"/>
  <c r="B3" i="4"/>
  <c r="B3" i="32"/>
  <c r="A2" i="4"/>
</calcChain>
</file>

<file path=xl/comments1.xml><?xml version="1.0" encoding="utf-8"?>
<comments xmlns="http://schemas.openxmlformats.org/spreadsheetml/2006/main">
  <authors>
    <author>DOMINIQUE YOUF</author>
  </authors>
  <commentList>
    <comment ref="G8" authorId="0">
      <text>
        <r>
          <rPr>
            <sz val="9"/>
            <color indexed="81"/>
            <rFont val="Tahoma"/>
            <family val="2"/>
          </rPr>
          <t xml:space="preserve">Som Prod
</t>
        </r>
      </text>
    </comment>
    <comment ref="H8" authorId="0">
      <text>
        <r>
          <rPr>
            <sz val="9"/>
            <color indexed="81"/>
            <rFont val="Tahoma"/>
            <family val="2"/>
          </rPr>
          <t xml:space="preserve">Som Coef
</t>
        </r>
      </text>
    </comment>
    <comment ref="I8" authorId="0">
      <text>
        <r>
          <rPr>
            <sz val="9"/>
            <color indexed="81"/>
            <rFont val="Tahoma"/>
            <family val="2"/>
          </rPr>
          <t xml:space="preserve">Moy Pond  Contexte
</t>
        </r>
      </text>
    </comment>
    <comment ref="G15" authorId="0">
      <text>
        <r>
          <rPr>
            <sz val="9"/>
            <color indexed="81"/>
            <rFont val="Tahoma"/>
            <family val="2"/>
          </rPr>
          <t xml:space="preserve">Som Prod
</t>
        </r>
      </text>
    </comment>
    <comment ref="H15" authorId="0">
      <text>
        <r>
          <rPr>
            <sz val="9"/>
            <color indexed="81"/>
            <rFont val="Tahoma"/>
            <family val="2"/>
          </rPr>
          <t xml:space="preserve">Som Coef
</t>
        </r>
      </text>
    </comment>
    <comment ref="I15" authorId="0">
      <text>
        <r>
          <rPr>
            <sz val="9"/>
            <color indexed="81"/>
            <rFont val="Tahoma"/>
            <family val="2"/>
          </rPr>
          <t xml:space="preserve">Moy Pond  Instances
</t>
        </r>
      </text>
    </comment>
    <comment ref="G20" authorId="0">
      <text>
        <r>
          <rPr>
            <sz val="9"/>
            <color indexed="81"/>
            <rFont val="Tahoma"/>
            <family val="2"/>
          </rPr>
          <t xml:space="preserve">Som Prod
</t>
        </r>
      </text>
    </comment>
    <comment ref="H20" authorId="0">
      <text>
        <r>
          <rPr>
            <sz val="9"/>
            <color indexed="81"/>
            <rFont val="Tahoma"/>
            <family val="2"/>
          </rPr>
          <t xml:space="preserve">Som Coef
</t>
        </r>
      </text>
    </comment>
    <comment ref="I20" authorId="0">
      <text>
        <r>
          <rPr>
            <sz val="9"/>
            <color indexed="81"/>
            <rFont val="Tahoma"/>
            <family val="2"/>
          </rPr>
          <t xml:space="preserve">Moy Pond Modalités
</t>
        </r>
      </text>
    </comment>
    <comment ref="G26" authorId="0">
      <text>
        <r>
          <rPr>
            <sz val="9"/>
            <color indexed="81"/>
            <rFont val="Tahoma"/>
            <family val="2"/>
          </rPr>
          <t xml:space="preserve">Som Prod
</t>
        </r>
      </text>
    </comment>
    <comment ref="H26" authorId="0">
      <text>
        <r>
          <rPr>
            <sz val="9"/>
            <color indexed="81"/>
            <rFont val="Tahoma"/>
            <family val="2"/>
          </rPr>
          <t xml:space="preserve">Som Coef
</t>
        </r>
      </text>
    </comment>
    <comment ref="I26" authorId="0">
      <text>
        <r>
          <rPr>
            <sz val="9"/>
            <color indexed="81"/>
            <rFont val="Tahoma"/>
            <family val="2"/>
          </rPr>
          <t xml:space="preserve">Moy Pond  Evaluation
</t>
        </r>
      </text>
    </comment>
    <comment ref="G35" authorId="0">
      <text>
        <r>
          <rPr>
            <sz val="9"/>
            <color indexed="81"/>
            <rFont val="Tahoma"/>
            <family val="2"/>
          </rPr>
          <t xml:space="preserve">Som Prod
</t>
        </r>
      </text>
    </comment>
    <comment ref="H35" authorId="0">
      <text>
        <r>
          <rPr>
            <sz val="9"/>
            <color indexed="81"/>
            <rFont val="Tahoma"/>
            <family val="2"/>
          </rPr>
          <t xml:space="preserve">Som Coef
</t>
        </r>
      </text>
    </comment>
    <comment ref="I35" authorId="0">
      <text>
        <r>
          <rPr>
            <sz val="9"/>
            <color indexed="81"/>
            <rFont val="Tahoma"/>
            <family val="2"/>
          </rPr>
          <t xml:space="preserve">Moy Pond  Communication
</t>
        </r>
      </text>
    </comment>
  </commentList>
</comments>
</file>

<file path=xl/comments2.xml><?xml version="1.0" encoding="utf-8"?>
<comments xmlns="http://schemas.openxmlformats.org/spreadsheetml/2006/main">
  <authors>
    <author>DOMINIQUE YOUF</author>
  </authors>
  <commentList>
    <comment ref="G15" authorId="0">
      <text>
        <r>
          <rPr>
            <sz val="9"/>
            <color indexed="81"/>
            <rFont val="Tahoma"/>
            <family val="2"/>
          </rPr>
          <t xml:space="preserve">Somme prod
</t>
        </r>
      </text>
    </comment>
    <comment ref="H15" authorId="0">
      <text>
        <r>
          <rPr>
            <sz val="9"/>
            <color indexed="81"/>
            <rFont val="Tahoma"/>
            <family val="2"/>
          </rPr>
          <t xml:space="preserve">Somme coef
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 xml:space="preserve">Moy pond Lien
</t>
        </r>
      </text>
    </comment>
    <comment ref="G28" authorId="0">
      <text>
        <r>
          <rPr>
            <sz val="9"/>
            <color indexed="81"/>
            <rFont val="Tahoma"/>
            <family val="2"/>
          </rPr>
          <t xml:space="preserve">Somme prod
</t>
        </r>
      </text>
    </comment>
    <comment ref="H28" authorId="0">
      <text>
        <r>
          <rPr>
            <sz val="9"/>
            <color indexed="81"/>
            <rFont val="Tahoma"/>
            <family val="2"/>
          </rPr>
          <t xml:space="preserve">Somme coef
</t>
        </r>
      </text>
    </comment>
    <comment ref="I28" authorId="0">
      <text>
        <r>
          <rPr>
            <b/>
            <sz val="9"/>
            <color indexed="81"/>
            <rFont val="Tahoma"/>
            <family val="2"/>
          </rPr>
          <t xml:space="preserve">moy pond Transition
</t>
        </r>
      </text>
    </comment>
    <comment ref="G43" authorId="0">
      <text>
        <r>
          <rPr>
            <sz val="9"/>
            <color indexed="81"/>
            <rFont val="Tahoma"/>
            <family val="2"/>
          </rPr>
          <t xml:space="preserve">Somme prod
</t>
        </r>
      </text>
    </comment>
    <comment ref="H43" authorId="0">
      <text>
        <r>
          <rPr>
            <sz val="9"/>
            <color indexed="81"/>
            <rFont val="Tahoma"/>
            <family val="2"/>
          </rPr>
          <t xml:space="preserve">Somme coef
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 xml:space="preserve">moy pond Adaptation
</t>
        </r>
      </text>
    </comment>
    <comment ref="G51" authorId="0">
      <text>
        <r>
          <rPr>
            <sz val="9"/>
            <color indexed="81"/>
            <rFont val="Tahoma"/>
            <family val="2"/>
          </rPr>
          <t xml:space="preserve">Somme prod
</t>
        </r>
      </text>
    </comment>
    <comment ref="H51" authorId="0">
      <text>
        <r>
          <rPr>
            <sz val="9"/>
            <color indexed="81"/>
            <rFont val="Tahoma"/>
            <family val="2"/>
          </rPr>
          <t xml:space="preserve">Somme coef
</t>
        </r>
      </text>
    </comment>
    <comment ref="I51" authorId="0">
      <text>
        <r>
          <rPr>
            <b/>
            <sz val="9"/>
            <color indexed="81"/>
            <rFont val="Tahoma"/>
            <family val="2"/>
          </rPr>
          <t xml:space="preserve">moy pond Contenus
</t>
        </r>
      </text>
    </comment>
  </commentList>
</comments>
</file>

<file path=xl/comments3.xml><?xml version="1.0" encoding="utf-8"?>
<comments xmlns="http://schemas.openxmlformats.org/spreadsheetml/2006/main">
  <authors>
    <author>DOMINIQUE YOUF</author>
  </authors>
  <commentList>
    <comment ref="G15" authorId="0">
      <text>
        <r>
          <rPr>
            <b/>
            <sz val="9"/>
            <color indexed="81"/>
            <rFont val="Tahoma"/>
            <family val="2"/>
          </rPr>
          <t>Somme Prod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Somme coef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 xml:space="preserve">Moy Pond Réglementation
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Somme Prod</t>
        </r>
      </text>
    </comment>
    <comment ref="H31" authorId="0">
      <text>
        <r>
          <rPr>
            <b/>
            <sz val="9"/>
            <color indexed="81"/>
            <rFont val="Tahoma"/>
            <family val="2"/>
          </rPr>
          <t>Somme coef</t>
        </r>
      </text>
    </comment>
    <comment ref="I31" authorId="0">
      <text>
        <r>
          <rPr>
            <b/>
            <sz val="9"/>
            <color indexed="81"/>
            <rFont val="Tahoma"/>
            <family val="2"/>
          </rPr>
          <t xml:space="preserve">Moy Pond Rythmes
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>Somme Prod</t>
        </r>
      </text>
    </comment>
    <comment ref="H40" authorId="0">
      <text>
        <r>
          <rPr>
            <b/>
            <sz val="9"/>
            <color indexed="81"/>
            <rFont val="Tahoma"/>
            <family val="2"/>
          </rPr>
          <t>Somme coef</t>
        </r>
      </text>
    </comment>
    <comment ref="I40" authorId="0">
      <text>
        <r>
          <rPr>
            <b/>
            <sz val="9"/>
            <color indexed="81"/>
            <rFont val="Tahoma"/>
            <family val="2"/>
          </rPr>
          <t xml:space="preserve">Moy Pond Inscription Fréquentation
</t>
        </r>
      </text>
    </comment>
    <comment ref="G50" authorId="0">
      <text>
        <r>
          <rPr>
            <b/>
            <sz val="9"/>
            <color indexed="81"/>
            <rFont val="Tahoma"/>
            <family val="2"/>
          </rPr>
          <t>Somme Prod</t>
        </r>
      </text>
    </comment>
    <comment ref="H50" authorId="0">
      <text>
        <r>
          <rPr>
            <b/>
            <sz val="9"/>
            <color indexed="81"/>
            <rFont val="Tahoma"/>
            <family val="2"/>
          </rPr>
          <t>Somme coef</t>
        </r>
      </text>
    </comment>
    <comment ref="I50" authorId="0">
      <text>
        <r>
          <rPr>
            <b/>
            <sz val="9"/>
            <color indexed="81"/>
            <rFont val="Tahoma"/>
            <family val="2"/>
          </rPr>
          <t xml:space="preserve">Moy Pond Locaux
</t>
        </r>
      </text>
    </comment>
    <comment ref="G58" authorId="0">
      <text>
        <r>
          <rPr>
            <b/>
            <sz val="9"/>
            <color indexed="81"/>
            <rFont val="Tahoma"/>
            <family val="2"/>
          </rPr>
          <t>Somme Prod</t>
        </r>
      </text>
    </comment>
    <comment ref="H58" authorId="0">
      <text>
        <r>
          <rPr>
            <b/>
            <sz val="9"/>
            <color indexed="81"/>
            <rFont val="Tahoma"/>
            <family val="2"/>
          </rPr>
          <t>Somme coef</t>
        </r>
      </text>
    </comment>
    <comment ref="I58" authorId="0">
      <text>
        <r>
          <rPr>
            <b/>
            <sz val="9"/>
            <color indexed="81"/>
            <rFont val="Tahoma"/>
            <family val="2"/>
          </rPr>
          <t xml:space="preserve">Moy Pond Matériel
</t>
        </r>
      </text>
    </comment>
  </commentList>
</comments>
</file>

<file path=xl/sharedStrings.xml><?xml version="1.0" encoding="utf-8"?>
<sst xmlns="http://schemas.openxmlformats.org/spreadsheetml/2006/main" count="297" uniqueCount="283">
  <si>
    <t>N°</t>
  </si>
  <si>
    <t>Réponses</t>
  </si>
  <si>
    <t>ATTENTION ! NE PAS DETRUIRE LES LIENS CI-DESSOUS</t>
  </si>
  <si>
    <t>Commentaires :</t>
  </si>
  <si>
    <t xml:space="preserve">Commentaires : </t>
  </si>
  <si>
    <t>Indice moyen</t>
  </si>
  <si>
    <r>
      <rPr>
        <b/>
        <sz val="20"/>
        <color indexed="10"/>
        <rFont val="Candara"/>
        <family val="2"/>
      </rPr>
      <t xml:space="preserve">Document de travail </t>
    </r>
    <r>
      <rPr>
        <b/>
        <sz val="20"/>
        <rFont val="Candara"/>
        <family val="2"/>
      </rPr>
      <t xml:space="preserve">D. Youf _ CARDIE Académie de Caen
 Innover ou Expérimenter - Un  outil d'auto-évaluation et de suivi de l'innovation et expérimentation - </t>
    </r>
    <r>
      <rPr>
        <b/>
        <sz val="20"/>
        <color indexed="62"/>
        <rFont val="Candara"/>
        <family val="2"/>
      </rPr>
      <t>OASIE</t>
    </r>
  </si>
  <si>
    <t>Oui</t>
  </si>
  <si>
    <t>Non</t>
  </si>
  <si>
    <t>Document de travail D. Youf _ CARDIE Académie de Caen
 Innover ou Expérimenter - Un  outil d'auto-évaluation et de suivi de l'innovation et expérimentation - OASIE</t>
  </si>
  <si>
    <t>Hors contexte</t>
  </si>
  <si>
    <t xml:space="preserve">OASIE  Rythmes Scolaires                                                           </t>
  </si>
  <si>
    <t>Axe1 Co-pilotage</t>
  </si>
  <si>
    <t>Contexte 2</t>
  </si>
  <si>
    <t>Contexte 3</t>
  </si>
  <si>
    <t>Contexte 4</t>
  </si>
  <si>
    <t>Communication 2</t>
  </si>
  <si>
    <t>Communication 3</t>
  </si>
  <si>
    <t>Réglementation 2</t>
  </si>
  <si>
    <t>Réglementation 3</t>
  </si>
  <si>
    <t>Réglementation 5</t>
  </si>
  <si>
    <t>Réglementation 6</t>
  </si>
  <si>
    <t>Rythmes 2</t>
  </si>
  <si>
    <t>Le PEDT émane-t-il  d’un diagnostic partagé qui répond aux besoins identifiés (à partir de constats concernant les besoins des publics issus d’enquêtes, de recueils de données fiables et objectivés) ?</t>
  </si>
  <si>
    <t>Le COPIL a-t-il réorienté les axes du projet initial ?</t>
  </si>
  <si>
    <t>Le COPIL a-t-il été amené à faire de nouvelles propositions (moyens, contenus, organisation et évaluation) ?</t>
  </si>
  <si>
    <t>Un coordinateur du projet est-il  identifié comme un référent incontournable du PEDT ?</t>
  </si>
  <si>
    <t>Communication 4</t>
  </si>
  <si>
    <t>Communication 5</t>
  </si>
  <si>
    <t>Communication 6</t>
  </si>
  <si>
    <t>Communication 7</t>
  </si>
  <si>
    <t>Le PEDT est-il diffusé, communiqué, accessible ?</t>
  </si>
  <si>
    <t>Les éléments mis en place pour évaluer sont-ils objectivés et  construits collégialement ?</t>
  </si>
  <si>
    <t>Les moments d’échange ont-ils conduits à des modifications : organisationnelles, éducatives, propre aux modalités de pilotage ?</t>
  </si>
  <si>
    <t>Réglementation 8</t>
  </si>
  <si>
    <t>Réglementation 9</t>
  </si>
  <si>
    <t>Réglementation 10</t>
  </si>
  <si>
    <t>Pour les ACM le taux d’encadrement est-il  appliqué sans dérogation?</t>
  </si>
  <si>
    <t>Pour les ACM le taux de la qualification des animateurs est-il respecté ?</t>
  </si>
  <si>
    <t>Rythmes 3</t>
  </si>
  <si>
    <t>Rythmes 4</t>
  </si>
  <si>
    <t>Rythmes 5</t>
  </si>
  <si>
    <t>Rythmes 9</t>
  </si>
  <si>
    <t>Rythmes 10</t>
  </si>
  <si>
    <t>Rythmes 11</t>
  </si>
  <si>
    <t xml:space="preserve">Le temps périscolaire est-il articulé avec le temps scolaire de façon fluide ? </t>
  </si>
  <si>
    <t xml:space="preserve">A quel degré dispose-t-on de précisions sur les modalités d’organisation ? (organisateur(s), fréquence et périodicité des activités, éventuelle articulation entre offre ACM/garderie, garderie/ activités régulières…) </t>
  </si>
  <si>
    <t>L’articulation du temps scolaire avec le temps périscolaire fait-elle l’objet de modalités particulières de régulation (instance prévues à cet effet, outils de liaisons existants) ?</t>
  </si>
  <si>
    <t>Rythmes 12</t>
  </si>
  <si>
    <t>Rythmes 13</t>
  </si>
  <si>
    <t>Rythmes 14</t>
  </si>
  <si>
    <t>Locaux 2</t>
  </si>
  <si>
    <t>Locaux 3</t>
  </si>
  <si>
    <t>Locaux 4</t>
  </si>
  <si>
    <t>Locaux 5</t>
  </si>
  <si>
    <t>Locaux 6</t>
  </si>
  <si>
    <t>Locaux 7</t>
  </si>
  <si>
    <t>Existent-ils des espaces communs entre le temps scolaire et le temps périscolaire ?</t>
  </si>
  <si>
    <t>L’utilisation des espaces communs est-elle cohérente entre les acteurs ?</t>
  </si>
  <si>
    <t>Chaque équipe a-t-elle la possibilité d’adapter les lieux en fonction du projet (affichages, espace matériel…) ?</t>
  </si>
  <si>
    <t>Les espaces sont-ils  adaptés aux effectifs ?</t>
  </si>
  <si>
    <t>Les espaces sont-ils adaptés à la spécificité  des activités  (lieu calme pour temps calme, gymnase pour activités sportives…) ?</t>
  </si>
  <si>
    <t>Les espaces sont-ils adaptés à l’âge des enfants (notamment les plus jeunes/ - de 6 ans) ?</t>
  </si>
  <si>
    <t>Locaux 8</t>
  </si>
  <si>
    <t>Locaux 9</t>
  </si>
  <si>
    <t>Locaux 10</t>
  </si>
  <si>
    <t>Matériel 2</t>
  </si>
  <si>
    <t>Matériel 3</t>
  </si>
  <si>
    <t>Matériel 4</t>
  </si>
  <si>
    <t>Matériel 5</t>
  </si>
  <si>
    <t>Matériel 6</t>
  </si>
  <si>
    <t>Matériel 7</t>
  </si>
  <si>
    <t>Matériel 8</t>
  </si>
  <si>
    <t>Inscription Fréquentation 2</t>
  </si>
  <si>
    <t>Inscription Fréquentation 3</t>
  </si>
  <si>
    <t>Inscription Fréquentation 4</t>
  </si>
  <si>
    <t>Inscription Fréquentation 5</t>
  </si>
  <si>
    <t>Inscription Fréquentation 6</t>
  </si>
  <si>
    <t>Inscription Fréquentation 7</t>
  </si>
  <si>
    <t>Inscription Fréquentation 8</t>
  </si>
  <si>
    <t>Inscription Fréquentation 9</t>
  </si>
  <si>
    <t>Le matériel pédagogique scolaire sert-il aux activités périscolaires ?</t>
  </si>
  <si>
    <t>Le partage du matériel se fait-il facilement ?</t>
  </si>
  <si>
    <t>Y-a-t-il mutualisation du matériel pédagogique entre les temps périscolaire et extrascolaire ?</t>
  </si>
  <si>
    <t>Lien établi avec le projet d'école 2</t>
  </si>
  <si>
    <t>Lien établi avec le projet d'école 3</t>
  </si>
  <si>
    <t>Lien établi avec le projet d'école 4</t>
  </si>
  <si>
    <t>Lien établi avec le projet d'école 5</t>
  </si>
  <si>
    <t>Lien établi avec le projet d'école 6</t>
  </si>
  <si>
    <t>Lien établi avec le projet d'école 7</t>
  </si>
  <si>
    <t>Transition entre activités scolaires et périscolaires 2</t>
  </si>
  <si>
    <t>Transition entre activités scolaires et périscolaires 3</t>
  </si>
  <si>
    <t>Transition entre activités scolaires et périscolaires 4</t>
  </si>
  <si>
    <t>Transition entre activités scolaires et périscolaires 5</t>
  </si>
  <si>
    <t>Transition entre activités scolaires et périscolaires 6</t>
  </si>
  <si>
    <t>Transition entre activités scolaires et périscolaires 7</t>
  </si>
  <si>
    <t>Adaptation des activités au public 2</t>
  </si>
  <si>
    <t>Adaptation des activités au public 3</t>
  </si>
  <si>
    <t>Adaptation des activités au public 4</t>
  </si>
  <si>
    <t>Adaptation des activités au public 5</t>
  </si>
  <si>
    <t>Adaptation des activités au public 6</t>
  </si>
  <si>
    <t>Adaptation des activités au public 7</t>
  </si>
  <si>
    <t>Adaptation des activités au public 8</t>
  </si>
  <si>
    <t>Adaptation des activités au public 9</t>
  </si>
  <si>
    <t>Du point de vue de leur impact, les activités proposées visent-elles  à favoriser le développement personnel de l'enfant, intellectuel et physique, son épanouissement et son implication dans la vie en collectivité ?</t>
  </si>
  <si>
    <t>Adaptation des activités au public 10</t>
  </si>
  <si>
    <t>Adaptation des activités au public 12</t>
  </si>
  <si>
    <t>Adaptation des activités au public 13</t>
  </si>
  <si>
    <t>Adaptation des activités au public 14</t>
  </si>
  <si>
    <t>Adaptation des activités au public 15</t>
  </si>
  <si>
    <t>Adaptation des activités au public 16</t>
  </si>
  <si>
    <r>
      <t xml:space="preserve">Questions : - l'estimation de l'indice s'effectue sur une échelle de </t>
    </r>
    <r>
      <rPr>
        <b/>
        <sz val="20"/>
        <color rgb="FFFF0000"/>
        <rFont val="Candara"/>
        <family val="2"/>
      </rPr>
      <t>0</t>
    </r>
    <r>
      <rPr>
        <b/>
        <sz val="14"/>
        <rFont val="Candara"/>
        <family val="2"/>
      </rPr>
      <t xml:space="preserve"> ("Pas du tout") à</t>
    </r>
    <r>
      <rPr>
        <b/>
        <sz val="14"/>
        <color rgb="FFFF0000"/>
        <rFont val="Candara"/>
        <family val="2"/>
      </rPr>
      <t xml:space="preserve"> </t>
    </r>
    <r>
      <rPr>
        <b/>
        <sz val="20"/>
        <color rgb="FFFF0000"/>
        <rFont val="Candara"/>
        <family val="2"/>
      </rPr>
      <t>3</t>
    </r>
    <r>
      <rPr>
        <b/>
        <sz val="14"/>
        <rFont val="Candara"/>
        <family val="2"/>
      </rPr>
      <t xml:space="preserve"> ("Très significativement")
"Hors contexte" s'adresse aux questions sans objet sur le site étudié
"0" est l'indice d'une composante du dispositif non traitée actuellement</t>
    </r>
  </si>
  <si>
    <t>La communication et l’information entre les partenaires est-elle significative ?</t>
  </si>
  <si>
    <t>En direction des encadrants ?</t>
  </si>
  <si>
    <t>En direction  des familles ?</t>
  </si>
  <si>
    <t>Les intervenants contribuent-ils à l’évaluation ?</t>
  </si>
  <si>
    <t>Les enfants contribuent-ils à l’évaluation ?</t>
  </si>
  <si>
    <t>L’évaluation est-elle traitée comme un temps de réflexion partagé pour réorienter ou amender le projet ?</t>
  </si>
  <si>
    <t>La mutualisation d’espaces entre communes est-elle réalisée ?</t>
  </si>
  <si>
    <t>Y-a-t-il des modalités organisationnelles spécifiques pour  : le rangement</t>
  </si>
  <si>
    <t>Y-a-t-il des modalités organisationnelles spécifiques pour  : le renouvellement</t>
  </si>
  <si>
    <t xml:space="preserve">Y-a-t-il des modalités organisationnelles spécifiques pour  : la gestion </t>
  </si>
  <si>
    <t>Le pourcentage d’enfants participant aux TAP est : &gt;70% (0), Entre 70% et 80% (1), Entre 80% et 90% (2), &lt;90% (3)</t>
  </si>
  <si>
    <t>Contexte 1</t>
  </si>
  <si>
    <t>Le PEDT a-t-il favorisé le développement d'une politique éducative locale ?</t>
  </si>
  <si>
    <t>Existe-t-il une politique éducative structurée (PEL, CEL, PRE, ….)?</t>
  </si>
  <si>
    <t>Les groupes de travail sont-ils composés des acteurs éducatifs du territoire (parents, enseignants, acteurs locaux)?</t>
  </si>
  <si>
    <t>Les membres des groupes de travail se considérent-ils comme porteurs de la parole des autres ?</t>
  </si>
  <si>
    <t>Les groupes de travail sont-ils source de proposition pour le COPIL ?</t>
  </si>
  <si>
    <t>Communication 1</t>
  </si>
  <si>
    <t>Les objets traités en COPIL sont-ils  diffusés à l’ensemble des acteurs locaux ? ( enfants, enseignants,intervenants, familles, acteurs locaux)</t>
  </si>
  <si>
    <t xml:space="preserve">La journée de l'enfant est-elle aménagée favorablement ?              </t>
  </si>
  <si>
    <t>Si déplacements, combien de temps reste t-il pour maintenir une qualité d'intervention:  &gt;25% (0), 25% (1), 50% (2), &lt;50% (3) ?</t>
  </si>
  <si>
    <t>Rythmes 15</t>
  </si>
  <si>
    <t>La fréquence des déplacements represente 0% (0), 25% (1), 50% (2), &lt;50% (3)  sur l'année ?</t>
  </si>
  <si>
    <t>Les enfants de moins de 6 ans participent-ils aux TAP ? &gt;70% (0), Entre 70% et 80% (1), Entre 80% et 90% (2), &lt;90% (3)</t>
  </si>
  <si>
    <t>Les enfants de plus de 6 ans participent-ils aux TAP ? &gt;70% (0), Entre 70% et 80% (1), Entre 80% et 90% (2), &lt;90% (3)</t>
  </si>
  <si>
    <t xml:space="preserve">La mixité garçons-filles existe-t-elle:  0% (0), 25% (1), 50% (2), &lt;50% (3) </t>
  </si>
  <si>
    <t xml:space="preserve">Situer sur le curseur la mixité sociale ? &gt;25% (0), 25% (1), 50% (2), &lt;50% (3) </t>
  </si>
  <si>
    <t>(remplir à la meilleure qualification) % BAFD ou équivalent % BAFA ou équivalent % diplômes professionnels de l'animation (BPJESP DEJEPS…) % éducateurs sportifs ou équivalent % intervenants culturels/artistiques % sans qualification ou sans diplômes reconnus   (inférieur à 25 % =0 Entre 26 et 50 % = 1 Entre 51 et 70 % 2 Plus de 70% = 3</t>
  </si>
  <si>
    <t>Evaluation 1</t>
  </si>
  <si>
    <t>Evaluation 3</t>
  </si>
  <si>
    <t>Evaluation 4</t>
  </si>
  <si>
    <t>Evaluation 5</t>
  </si>
  <si>
    <t>Evaluation 6</t>
  </si>
  <si>
    <t>L’OTS est-elle appuyée sur le décret du 07/05/13 ?                                                                                                                                               Non (0), oui (1)</t>
  </si>
  <si>
    <t>Le temps scolaire est-il  réduit sur 1 jour (0), 2 jours (1), 3 jours (2), 4 jours (3) ?</t>
  </si>
  <si>
    <t xml:space="preserve">Hors ACM, quel taux d’encadrement est appliqué en élémentaire ? &gt;10 (0), entre 11 et 20 (1), entre 21 et 30 (2), &lt;30 (3)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</si>
  <si>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Des  locaux - espaces intérieurs - sont-ils  mis à disposition par la collectivité ?</t>
  </si>
  <si>
    <t>Des  locaux - espaces extérieurs - sont-ils  mis à disposition par la collectivité ?</t>
  </si>
  <si>
    <t>Réglementation 1</t>
  </si>
  <si>
    <t>Rythmes 1</t>
  </si>
  <si>
    <t>Inscription Fréquentation 1</t>
  </si>
  <si>
    <t>Locaux 1</t>
  </si>
  <si>
    <t>Matériel 1</t>
  </si>
  <si>
    <t>Lien établi avec le projet d'école 1</t>
  </si>
  <si>
    <t>Lien établi avec le projet d'école 8</t>
  </si>
  <si>
    <t>Le PEDT permet-il une continuité éducative (enjeux communs) avec le ou les projet(s) d’école ? Pas du tout (0) Prémices (1) Significativement (2) Très significativement (3)</t>
  </si>
  <si>
    <t>Existe-t-il des projets communs entre TAP et projets de classes ?                                                                  Pas du tout (0) Prémices (1) Significativement (2) Très significativement (3)</t>
  </si>
  <si>
    <t>Existe-t-il des outils de transmission formalisés ? (cahiers…)                                                                                                                             Aucun (0)  Existence (1)  Utilisation (2)  Maitrise (3)</t>
  </si>
  <si>
    <t>Existe-t-il des temps d’échange d’informations  entre équipes lors des « passages de relai » ?                                                           Aucun (0)  Ponctuel (1) Régulier (2) Permanent (3)</t>
  </si>
  <si>
    <t>La gestion des flux d’enfants est-elle organisée selon des  modalités de transfert des responsabilités ?                                                                                                                Non (0), oui (1)</t>
  </si>
  <si>
    <t xml:space="preserve">Les activités proposées sont-elles  diversifiées ?
Liste : activités manuelles, sports co, sports individuels, activités artistiques (danse, musique…), activités ludiques libres, numériques, environnementales ou scientifiques, jeux de société, bien être (relaxation, yoga...), de langues (étrangères, des signes...)                                             1 à 2 activités (0)  3 à 4 activités (1)  5 à 7 activités (2)  8 et plus (3)
</t>
  </si>
  <si>
    <t>Des conventions entre la collectivité et les structures proposant les activités  existent-elles ?                                                                                                                                   Non (0), oui (1)</t>
  </si>
  <si>
    <t>Si oui,  précisent-elles les objectifs éducatifs ?                                                                                                                                                                                                                                  Non (0), oui (1)</t>
  </si>
  <si>
    <t>Si oui,  précisent-elles la nature des activités ?                                                                                                                                                                                                                                  Non (0), oui (1)</t>
  </si>
  <si>
    <t>Si oui,  précisent-elles les modalités d’organisation des activités ?                                                                                                                                                                                           Non (0), oui (1)</t>
  </si>
  <si>
    <t>Si oui,  précisent-elles les modalités de concertation avec l’équipe enseignante ?                                                                                                                                                          Non (0), oui (1)</t>
  </si>
  <si>
    <t>Si oui,  précisent-elles les  modalités du transfert de responsabilité (qui est responsable du groupe d’enfants à partir de quel moment et jusqu’à quand) ?         Non (0), oui (1)</t>
  </si>
  <si>
    <t>Si oui,  précisent-elles les modalités d’évaluation  (indicateurs qualitatifs et quantitatifs) ?                                                                                                                                           Non (0), oui (1)</t>
  </si>
  <si>
    <t>Si oui,  précisent-elles les contreparties financières si elles existent ?                                                                                                                                                                                    Non (0), oui (1)</t>
  </si>
  <si>
    <t>Du point de vue de l’accessibilité, les activités sont-elles gratuites (accessibilité financière) ?                                                                                                                                    Non (0), oui (1)</t>
  </si>
  <si>
    <t>Du point de vue de l’accessibilité, les aménagements sont-ils adaptés aux  enfants porteurs de handicap ?                                                                                                        Non (0), oui (1)</t>
  </si>
  <si>
    <t>Du point de vue de l’accessibilité, l’organisation retenue des activités permet-elle l’accessibilité à tous les enfants (pas d’incompatibilité avec le transport scolaire, possibilité de faire le lien avec les accueils périscolaires…) ?                                                                                                                                                                                                      Non (0), oui (1)</t>
  </si>
  <si>
    <t>Du point de vue de leur impact, les TAP ont-ils un impact, pour les enfants les ayant fréquentés régulièrement, sur les apprentissages ?</t>
  </si>
  <si>
    <t>Du point de vue de leur impact, les TAP ont-ils un impact, pour les enfants les ayant fréquenté régulièrement, sur le comportement en classe ?</t>
  </si>
  <si>
    <t>Du point de vue de leur impact, les TAP ont-ils un impact, pour les enfants les ayant fréquentés régulièrement, dans la relation avec les familles ?</t>
  </si>
  <si>
    <t>Du point de vue des besoins du public, les activités sont adaptées au public de manière à prendre en compte : les propositions/demandes des enfants              Non (0), oui (1)</t>
  </si>
  <si>
    <t>Du point de vue des besoins du public, les activités donnent-elles  lieu à une ou des production(s) finale(s) (exposition, spectacle…) ? 
------------------------------------------------------------------------------Jamais (0)  Ponctuellement (1) Régulièrement à chaque période (2) Systématiquement par période et en fin d'année (3)</t>
  </si>
  <si>
    <t>Du point de vue des besoins du public, comment les activités s’organisent-elles ?              Ponctuellement (0) En projets à court terme (1) A moyen terme (2) A long terme (3)</t>
  </si>
  <si>
    <t>Transition entre activités scolaires et périscolaires 1</t>
  </si>
  <si>
    <t>Transition entre activités scolaires et périscolaires 8</t>
  </si>
  <si>
    <t>Transition entre activités scolaires et périscolaires 9</t>
  </si>
  <si>
    <t>Transition entre activités scolaires et périscolaires 10</t>
  </si>
  <si>
    <t>Transition entre activités scolaires et périscolaires 11</t>
  </si>
  <si>
    <t>Transition entre activités scolaires et périscolaires 12</t>
  </si>
  <si>
    <t>Transition entre activités scolaires et périscolaires 13</t>
  </si>
  <si>
    <t>Adaptation des activités au public 1</t>
  </si>
  <si>
    <t>Les objectifs du/des projet(s) d’école sont –ils  connus du responsable des temps périscolaires ?                                                                                                                            Non (0), oui (1)</t>
  </si>
  <si>
    <t>L'évaluation est-elle partagée avec l'ensemble des acteurs (enseignants, parents, associations, services municipaux, …) ?</t>
  </si>
  <si>
    <t>Le PEDT a-t-il un impact favorable sur les pratiques de loisirs des enfants (clubs sportifs, écoles de musique, …) ?</t>
  </si>
  <si>
    <t>Le comité de pilotage est-il représentatif des acteurs éducatifs de votre territoire ?</t>
  </si>
  <si>
    <t>La coordination (stratégique, opérationnelle) est-elle lisible-effective-opérationnelle ?</t>
  </si>
  <si>
    <t>Des groupes de travail ont-ils été créés? Si non (0), si oui situer de (1) à (3) la qualité de leur fonctionnement ?</t>
  </si>
  <si>
    <t>Axe 2 Contenus éducatifs</t>
  </si>
  <si>
    <t>Axe 3 Organisations</t>
  </si>
  <si>
    <t>Le(s) projet(s) d’école est/sont-il(s) connu(s) par les membres du Comité de pilotage ?         Pasdu tout (0) Connaissance du document (1) Ils ont en possession (2) Il est compris de tous (3)</t>
  </si>
  <si>
    <t>Situer sur le curseur de 0 à 3 le degré de collégialité (décisions, coopération, …) du comité de pilotage.</t>
  </si>
  <si>
    <t>L’OTS est-elle différenciée selon les cycles ?</t>
  </si>
  <si>
    <t>Pour les activités sportives, la qualification des éducateurs sportifs est-elle respectée ?</t>
  </si>
  <si>
    <t>La qualification des intervenants pour toute profession règlementée (exemple : danse…) est-elle respectée ?</t>
  </si>
  <si>
    <t xml:space="preserve">Le Temps scolaire est-il dérogatoire ? </t>
  </si>
  <si>
    <t>Y-a-t-il des sections en maternelle ?</t>
  </si>
  <si>
    <t>Qmat</t>
  </si>
  <si>
    <r>
      <t xml:space="preserve">L’OTS est-elle  en cohérence avec le rythme des enfants de maternelle et ses préconisations ? </t>
    </r>
    <r>
      <rPr>
        <sz val="14"/>
        <color theme="0" tint="-0.14999847407452621"/>
        <rFont val="Candara"/>
        <family val="2"/>
      </rPr>
      <t>Hors contexte</t>
    </r>
  </si>
  <si>
    <t xml:space="preserve">Les bénévoles interviennent-ils sur les TAP ?  </t>
  </si>
  <si>
    <t>Le temps scolaire applique t-il la loi Hamon ?                                                                                                                                                      Non (0), oui (1)</t>
  </si>
  <si>
    <t xml:space="preserve">Le temps méridien a-t-il été allongé en élémentaire ?  </t>
  </si>
  <si>
    <r>
      <t xml:space="preserve">Hors ACM, quel taux d’encadrement est appliqué en maternelle ?  &gt;10 (0), entre 11 et 20 (1), entre 21 et 30 (2), &lt;30 (3)   </t>
    </r>
    <r>
      <rPr>
        <sz val="14"/>
        <color theme="0" tint="-0.14999847407452621"/>
        <rFont val="Candara"/>
        <family val="2"/>
      </rPr>
      <t>Hors contexte</t>
    </r>
    <r>
      <rPr>
        <sz val="14"/>
        <color indexed="8"/>
        <rFont val="Candar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</si>
  <si>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Y-a-t-il des déplacements vers les différentes infrastructures utilisés lors des temps périscolaires ?</t>
  </si>
  <si>
    <t xml:space="preserve">L'encadrement des déplacements est-il assuré par des animateurs ?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</si>
  <si>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répartition  de ce pourcentage selon les âges  est-elle équilibrée ?                                                                                                                            </t>
  </si>
  <si>
    <t>L'enfant peut-il fréquenter les TAP:  jamais (0), pnctuellement (1), souvent (2), toujours (3)</t>
  </si>
  <si>
    <t>Rythmes 6</t>
  </si>
  <si>
    <t>Rythmes 7</t>
  </si>
  <si>
    <t>Rythmes 8</t>
  </si>
  <si>
    <t>Rythmes 16</t>
  </si>
  <si>
    <r>
      <rPr>
        <b/>
        <sz val="14"/>
        <color indexed="8"/>
        <rFont val="Candara"/>
        <family val="2"/>
      </rPr>
      <t>En section maternelle, évaluer le degré de sollicitation des enfants selon les critères suivants :</t>
    </r>
    <r>
      <rPr>
        <sz val="14"/>
        <color indexed="8"/>
        <rFont val="Candara"/>
        <family val="2"/>
      </rPr>
      <t xml:space="preserve">
- si TAP&gt;=4h et si sollicitation forte sur plus de la moitié : indice 0
-si TAP&gt;=4h et si sollicitation forte inférieure à la moitié : indice 1                                 </t>
    </r>
    <r>
      <rPr>
        <sz val="14"/>
        <color theme="0"/>
        <rFont val="Candara"/>
        <family val="2"/>
      </rPr>
      <t xml:space="preserve"> Hors contexte</t>
    </r>
    <r>
      <rPr>
        <sz val="14"/>
        <color indexed="8"/>
        <rFont val="Candara"/>
        <family val="2"/>
      </rPr>
      <t xml:space="preserve">
- si TAP&lt;=3h et si sollicitation forte sur 2h : indice 1
- si TAP&lt;=3h et si sollicitation forte sur 1h : indice 2
- dans tous les autres cas : indice 3</t>
    </r>
  </si>
  <si>
    <r>
      <rPr>
        <b/>
        <sz val="14"/>
        <color indexed="8"/>
        <rFont val="Candara"/>
        <family val="2"/>
      </rPr>
      <t>En élémentaire, évaluer le degré de sollicitation des enfants selon les critères suivants :</t>
    </r>
    <r>
      <rPr>
        <sz val="14"/>
        <color indexed="8"/>
        <rFont val="Candara"/>
        <family val="2"/>
      </rPr>
      <t xml:space="preserve">
- si TAP&gt;=6h et si sollicitation forte sur plus de la moitié : indice 0
-si TAP&gt;=6h et si sollicitation forte inférieure à la moitié : indice 1                                 </t>
    </r>
    <r>
      <rPr>
        <sz val="14"/>
        <color theme="0"/>
        <rFont val="Candara"/>
        <family val="2"/>
      </rPr>
      <t xml:space="preserve"> </t>
    </r>
    <r>
      <rPr>
        <sz val="14"/>
        <color indexed="8"/>
        <rFont val="Candara"/>
        <family val="2"/>
      </rPr>
      <t xml:space="preserve">
- si TAP&lt;=5h et si sollicitation forte sur 2h : indice 1
- si TAP&lt;=5h et si sollicitation forte sur 1h : indice 2
- dans tous les autres cas : indice 3</t>
    </r>
  </si>
  <si>
    <t xml:space="preserve">L'encadrement des déplacements est-il assuré par des parents ?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</si>
  <si>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Le territoire avait-il déjà une culture de projet éducatif partagé ? Non (0), oui (1)</t>
  </si>
  <si>
    <t>L'évaluation a été prévue dès l'origine du projet. Une démarche globale d'évaluation a-t-elle été pensée en amont ? Non (0), oui (1)</t>
  </si>
  <si>
    <t>Situer sur le curseur l'articulation des instances de pilotage et opérationnelles lorsqu'elles existent.</t>
  </si>
  <si>
    <t>Modalités 1</t>
  </si>
  <si>
    <t>Modalités 2</t>
  </si>
  <si>
    <t>Modalités 3</t>
  </si>
  <si>
    <t>Modalités 4</t>
  </si>
  <si>
    <t>Modalités 5</t>
  </si>
  <si>
    <t>Les moments d’échange ont-ils conduits à des modifications : organisationnelles, éducatives, propres aux modalités de pilotage ?</t>
  </si>
  <si>
    <t>Communication 8</t>
  </si>
  <si>
    <t>Communication 9</t>
  </si>
  <si>
    <t>Evaluation 2</t>
  </si>
  <si>
    <t>Lien établi avec le projet d'école 9</t>
  </si>
  <si>
    <t>Lien établi avec le projet d'école 10</t>
  </si>
  <si>
    <t>Lien établi avec le projet d'école 11</t>
  </si>
  <si>
    <t xml:space="preserve">Les objectifs du PEDT et du projet d'école contribuent-ils au développement de la compétence du socle commun  : le langage ?                                               </t>
  </si>
  <si>
    <t xml:space="preserve">Les objectifs du PEDT et du projet d'école contribuent-ils au développement de la compétence du socle commun  : les méthodes et outils pour apprendre ?                                               </t>
  </si>
  <si>
    <t xml:space="preserve">Les objectifs du PEDT et du projet d'école contribuent-ils au développement de la compétence du socle commun  :  la formation de la personne et du citoyen ?                                               </t>
  </si>
  <si>
    <t xml:space="preserve">Les objectifs du PEDT et du projet d'école contribuent-ils au développement de la compétence du socle commun  : les systèmes naturels et les systèmes techniques ?                                               </t>
  </si>
  <si>
    <t xml:space="preserve">Les objectifs du PEDT et du projet d'école contribuent-ils au développement de la compétence du socle commun  :  les représentations du monde et de l'activité ?                                               </t>
  </si>
  <si>
    <t>Cela se traduit-il par des actions observables ?</t>
  </si>
  <si>
    <t>Les activités sont-elles complémentaires avec les activités scolaires ?                             Pas du tout (0) Prémices (1) Significativement (2) Très significativement (3)</t>
  </si>
  <si>
    <t>Les temps d’échanges ou outils formalisés  entre équipe d’enseignants et intervenants du périscolaire pour présenter les projets de chacun existent-ils  et sont utilisés ? 
                                                                                Ils n'existent pas (0)  Ils existent (1)  Ils sont utilisés (2)  Ils sont incontournables (3)</t>
  </si>
  <si>
    <t>Du point de vue de leur impact, les activités vont-elles nettement au-delà de la sensibilisation ou de la découverte ?                                                                                        Non (0), oui (1)</t>
  </si>
  <si>
    <t xml:space="preserve">Du point de vue de leur impact, les activités s’organisent-elles  en parcours éducatif ou « parcours découverte » sur l’ensemble de la scolarité (évitent l’empilement, favorisent la progressivité sur des thématiques différentes : nature, sport, culture…) ? </t>
  </si>
  <si>
    <t xml:space="preserve">Les activités sont-elles en cohérence avec les objectifs éducatifs du projet ? </t>
  </si>
  <si>
    <t>Du point de vue des besoins du public, les activités sont adaptées au public de manière à prendre en compte : l'âge, le temps et les rythmes de l’enfant                       Non (0), oui (1)</t>
  </si>
  <si>
    <t>La continuité des activités  est-elle significative ?</t>
  </si>
  <si>
    <t>La complémentarité des projets est-elle significative ?</t>
  </si>
  <si>
    <t>La thématique suivante est-elle travaillée : la citoyenneté</t>
  </si>
  <si>
    <t>La thématique suivante est-elle travaillée : les règles de vie</t>
  </si>
  <si>
    <t>La thématique suivante est-elle travaillée : le langage</t>
  </si>
  <si>
    <t xml:space="preserve">La thématique suivante est-elle travaillée : Art et culture </t>
  </si>
  <si>
    <t>Contenus et continuité  1</t>
  </si>
  <si>
    <t>Contenus et continuité  2</t>
  </si>
  <si>
    <t>Contenus et continuité  3</t>
  </si>
  <si>
    <t>Contenus et continuité  4</t>
  </si>
  <si>
    <t>Contenus et continuité  5</t>
  </si>
  <si>
    <t>Contenus et continuité  6</t>
  </si>
  <si>
    <t>Contenus et continuité  7</t>
  </si>
  <si>
    <t>Contenus et continuité  8</t>
  </si>
  <si>
    <t>La thématique suivante est-elle travaillée : l'articulation des différents temps de l’enfant ?</t>
  </si>
  <si>
    <t>La thématique suivante est-elle travaillée : la cohérence des règles de vie ?</t>
  </si>
  <si>
    <r>
      <t xml:space="preserve">Le temps méridien a-t-il été allongé  en maternelle ?  </t>
    </r>
    <r>
      <rPr>
        <sz val="14"/>
        <color theme="0"/>
        <rFont val="Candara"/>
        <family val="2"/>
      </rPr>
      <t>Hors contexte</t>
    </r>
  </si>
  <si>
    <t>Y-a t-il un acte d’engagement de l’enfant (charte, contrat…) ?                                                                                                       Non (0), oui (1)</t>
  </si>
  <si>
    <t>Y-a t-il un acte d’engagement de la famille (charte, contrat…) ?                                                                                                     Non (0), oui (1)</t>
  </si>
  <si>
    <t>Existe-t-il une charte d’utilisation des locaux ?                                                                                                                                         Non (0), oui (1)</t>
  </si>
  <si>
    <t>Existe-t-il une charte d’utilisation du matériel (commun) ?                                                                                                                   Non (0), oui (1)</t>
  </si>
  <si>
    <t>Un espace de stockage pour les intervenants est-il prévu ?                                                                                                                Non (0), oui (1)</t>
  </si>
  <si>
    <t>Réglementation 4</t>
  </si>
  <si>
    <t>Réglementation 7</t>
  </si>
  <si>
    <t>Instances 1</t>
  </si>
  <si>
    <t>Instances 2</t>
  </si>
  <si>
    <t>Instances 3</t>
  </si>
  <si>
    <t>Instances 4</t>
  </si>
  <si>
    <t>Instances 5</t>
  </si>
  <si>
    <t>Instances 6</t>
  </si>
  <si>
    <t>Instances 7</t>
  </si>
  <si>
    <t>coeff</t>
  </si>
  <si>
    <t>SomProd</t>
  </si>
  <si>
    <t>Coef</t>
  </si>
  <si>
    <t>Ne pas modifier ces colonnes</t>
  </si>
  <si>
    <t>Ecole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</si>
</sst>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0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9"/>
      <name val="Candara"/>
      <family val="2"/>
    </font>
    <font>
      <sz val="18"/>
      <color indexed="8"/>
      <name val="Candara"/>
      <family val="2"/>
    </font>
    <font>
      <sz val="18"/>
      <name val="Arial"/>
      <family val="2"/>
    </font>
    <font>
      <b/>
      <sz val="20"/>
      <name val="Candara"/>
      <family val="2"/>
    </font>
    <font>
      <sz val="20"/>
      <name val="Arial"/>
      <family val="2"/>
    </font>
    <font>
      <b/>
      <sz val="10"/>
      <color indexed="9"/>
      <name val="Arial"/>
      <family val="2"/>
    </font>
    <font>
      <sz val="20"/>
      <color indexed="55"/>
      <name val="Arial"/>
      <family val="2"/>
    </font>
    <font>
      <sz val="18"/>
      <color indexed="55"/>
      <name val="Arial"/>
      <family val="2"/>
    </font>
    <font>
      <sz val="10"/>
      <color indexed="55"/>
      <name val="Arial"/>
      <family val="2"/>
    </font>
    <font>
      <b/>
      <sz val="12"/>
      <color indexed="8"/>
      <name val="Candara"/>
      <family val="2"/>
    </font>
    <font>
      <sz val="12"/>
      <name val="Candara"/>
      <family val="2"/>
    </font>
    <font>
      <sz val="12"/>
      <name val="Arial"/>
      <family val="2"/>
    </font>
    <font>
      <b/>
      <sz val="14"/>
      <name val="Candara"/>
      <family val="2"/>
    </font>
    <font>
      <b/>
      <sz val="20"/>
      <color indexed="10"/>
      <name val="Candara"/>
      <family val="2"/>
    </font>
    <font>
      <sz val="14"/>
      <color indexed="8"/>
      <name val="Candara"/>
      <family val="2"/>
    </font>
    <font>
      <b/>
      <sz val="20"/>
      <color indexed="62"/>
      <name val="Candara"/>
      <family val="2"/>
    </font>
    <font>
      <b/>
      <sz val="11"/>
      <name val="Arial"/>
      <family val="2"/>
    </font>
    <font>
      <b/>
      <sz val="10"/>
      <color theme="3" tint="0.39997558519241921"/>
      <name val="Arial"/>
      <family val="2"/>
    </font>
    <font>
      <b/>
      <sz val="20"/>
      <color rgb="FFFF0000"/>
      <name val="Candara"/>
      <family val="2"/>
    </font>
    <font>
      <b/>
      <sz val="14"/>
      <color rgb="FFFF0000"/>
      <name val="Candara"/>
      <family val="2"/>
    </font>
    <font>
      <sz val="14"/>
      <name val="Candara"/>
      <family val="2"/>
    </font>
    <font>
      <b/>
      <sz val="12"/>
      <name val="Arial"/>
      <family val="2"/>
    </font>
    <font>
      <b/>
      <i/>
      <sz val="12"/>
      <color theme="0"/>
      <name val="Arial"/>
      <family val="2"/>
    </font>
    <font>
      <b/>
      <sz val="12"/>
      <color theme="0"/>
      <name val="Arial"/>
      <family val="2"/>
    </font>
    <font>
      <sz val="14"/>
      <color theme="0"/>
      <name val="Candara"/>
      <family val="2"/>
    </font>
    <font>
      <sz val="14"/>
      <color theme="0" tint="-0.14999847407452621"/>
      <name val="Candara"/>
      <family val="2"/>
    </font>
    <font>
      <b/>
      <sz val="14"/>
      <color indexed="8"/>
      <name val="Candara"/>
      <family val="2"/>
    </font>
    <font>
      <sz val="11"/>
      <name val="Arial"/>
      <family val="2"/>
    </font>
    <font>
      <sz val="18"/>
      <color theme="0" tint="-0.3499862666707357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2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366FF"/>
        <bgColor indexed="2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0070C0"/>
        <bgColor indexed="24"/>
      </patternFill>
    </fill>
    <fill>
      <patternFill patternType="solid">
        <fgColor theme="0" tint="-0.249977111117893"/>
        <bgColor indexed="24"/>
      </patternFill>
    </fill>
    <fill>
      <patternFill patternType="solid">
        <fgColor rgb="FFFF33CC"/>
        <bgColor indexed="24"/>
      </patternFill>
    </fill>
    <fill>
      <patternFill patternType="solid">
        <fgColor rgb="FFFF33CC"/>
        <bgColor indexed="64"/>
      </patternFill>
    </fill>
    <fill>
      <patternFill patternType="solid">
        <fgColor theme="7" tint="0.59999389629810485"/>
        <bgColor indexed="2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2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9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23"/>
      </bottom>
      <diagonal/>
    </border>
    <border>
      <left style="medium">
        <color indexed="64"/>
      </left>
      <right/>
      <top/>
      <bottom style="medium">
        <color indexed="23"/>
      </bottom>
      <diagonal/>
    </border>
    <border>
      <left/>
      <right style="medium">
        <color indexed="64"/>
      </right>
      <top/>
      <bottom style="medium">
        <color indexed="2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3" borderId="9" xfId="0" applyFill="1" applyBorder="1"/>
    <xf numFmtId="0" fontId="0" fillId="3" borderId="0" xfId="0" applyFill="1" applyBorder="1"/>
    <xf numFmtId="0" fontId="2" fillId="0" borderId="0" xfId="0" applyFont="1" applyFill="1" applyBorder="1" applyAlignment="1">
      <alignment horizontal="right"/>
    </xf>
    <xf numFmtId="2" fontId="2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21" fillId="13" borderId="20" xfId="0" applyNumberFormat="1" applyFont="1" applyFill="1" applyBorder="1" applyAlignment="1">
      <alignment horizontal="center"/>
    </xf>
    <xf numFmtId="2" fontId="21" fillId="15" borderId="7" xfId="0" applyNumberFormat="1" applyFont="1" applyFill="1" applyBorder="1" applyAlignment="1">
      <alignment horizontal="center"/>
    </xf>
    <xf numFmtId="2" fontId="21" fillId="15" borderId="20" xfId="0" applyNumberFormat="1" applyFont="1" applyFill="1" applyBorder="1" applyAlignment="1">
      <alignment horizontal="center"/>
    </xf>
    <xf numFmtId="0" fontId="19" fillId="16" borderId="7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19" fillId="12" borderId="7" xfId="0" applyFont="1" applyFill="1" applyBorder="1" applyAlignment="1">
      <alignment vertical="center" wrapText="1"/>
    </xf>
    <xf numFmtId="0" fontId="19" fillId="23" borderId="20" xfId="0" applyFont="1" applyFill="1" applyBorder="1" applyAlignment="1">
      <alignment vertical="center" wrapText="1"/>
    </xf>
    <xf numFmtId="2" fontId="21" fillId="24" borderId="20" xfId="0" applyNumberFormat="1" applyFont="1" applyFill="1" applyBorder="1" applyAlignment="1">
      <alignment horizontal="center"/>
    </xf>
    <xf numFmtId="2" fontId="21" fillId="24" borderId="8" xfId="0" applyNumberFormat="1" applyFont="1" applyFill="1" applyBorder="1" applyAlignment="1">
      <alignment horizontal="center"/>
    </xf>
    <xf numFmtId="0" fontId="28" fillId="17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" fillId="0" borderId="0" xfId="0" applyFont="1"/>
    <xf numFmtId="164" fontId="7" fillId="0" borderId="0" xfId="0" applyNumberFormat="1" applyFont="1" applyFill="1" applyBorder="1" applyAlignment="1">
      <alignment vertical="center" wrapText="1"/>
    </xf>
    <xf numFmtId="0" fontId="0" fillId="25" borderId="0" xfId="0" applyFill="1" applyBorder="1" applyAlignment="1">
      <alignment horizontal="center" vertical="center" wrapText="1"/>
    </xf>
    <xf numFmtId="2" fontId="0" fillId="25" borderId="0" xfId="0" applyNumberFormat="1" applyFill="1" applyBorder="1" applyAlignment="1">
      <alignment horizontal="left" vertical="center" wrapText="1" indent="4"/>
    </xf>
    <xf numFmtId="0" fontId="3" fillId="25" borderId="21" xfId="0" applyFont="1" applyFill="1" applyBorder="1" applyAlignment="1">
      <alignment horizontal="center" vertical="center" wrapText="1"/>
    </xf>
    <xf numFmtId="2" fontId="3" fillId="25" borderId="21" xfId="0" applyNumberFormat="1" applyFont="1" applyFill="1" applyBorder="1" applyAlignment="1">
      <alignment horizontal="left" vertical="center" wrapText="1" indent="4"/>
    </xf>
    <xf numFmtId="0" fontId="16" fillId="0" borderId="21" xfId="0" applyFont="1" applyBorder="1" applyAlignment="1">
      <alignment horizontal="center" vertical="center" wrapText="1"/>
    </xf>
    <xf numFmtId="0" fontId="3" fillId="13" borderId="0" xfId="0" applyFont="1" applyFill="1" applyAlignment="1">
      <alignment horizontal="center" vertical="center" wrapText="1"/>
    </xf>
    <xf numFmtId="2" fontId="3" fillId="13" borderId="0" xfId="0" applyNumberFormat="1" applyFont="1" applyFill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2" fontId="3" fillId="25" borderId="21" xfId="0" applyNumberFormat="1" applyFont="1" applyFill="1" applyBorder="1" applyAlignment="1">
      <alignment horizontal="center" vertical="center" wrapText="1"/>
    </xf>
    <xf numFmtId="0" fontId="36" fillId="21" borderId="14" xfId="0" applyFont="1" applyFill="1" applyBorder="1" applyAlignment="1">
      <alignment horizontal="center" vertical="center" wrapText="1"/>
    </xf>
    <xf numFmtId="0" fontId="37" fillId="21" borderId="21" xfId="0" applyFont="1" applyFill="1" applyBorder="1" applyAlignment="1">
      <alignment horizontal="center" vertical="center" wrapText="1"/>
    </xf>
    <xf numFmtId="0" fontId="36" fillId="21" borderId="15" xfId="0" applyFont="1" applyFill="1" applyBorder="1" applyAlignment="1">
      <alignment horizontal="center" vertical="center" wrapText="1"/>
    </xf>
    <xf numFmtId="0" fontId="38" fillId="18" borderId="15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0" fillId="21" borderId="15" xfId="0" applyFont="1" applyFill="1" applyBorder="1" applyAlignment="1">
      <alignment horizontal="center" vertical="center" wrapText="1"/>
    </xf>
    <xf numFmtId="0" fontId="38" fillId="18" borderId="14" xfId="0" applyFont="1" applyFill="1" applyBorder="1" applyAlignment="1">
      <alignment horizontal="center" vertical="center" wrapText="1"/>
    </xf>
    <xf numFmtId="0" fontId="37" fillId="21" borderId="14" xfId="0" applyFont="1" applyFill="1" applyBorder="1" applyAlignment="1">
      <alignment horizontal="center" vertical="center" wrapText="1"/>
    </xf>
    <xf numFmtId="0" fontId="37" fillId="21" borderId="15" xfId="0" applyFont="1" applyFill="1" applyBorder="1" applyAlignment="1">
      <alignment horizontal="center" vertical="center" wrapText="1"/>
    </xf>
    <xf numFmtId="0" fontId="39" fillId="18" borderId="14" xfId="0" applyFont="1" applyFill="1" applyBorder="1" applyAlignment="1">
      <alignment horizontal="center" vertical="center" wrapText="1"/>
    </xf>
    <xf numFmtId="0" fontId="39" fillId="18" borderId="15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17" fillId="5" borderId="0" xfId="0" applyFont="1" applyFill="1" applyBorder="1" applyAlignment="1" applyProtection="1">
      <alignment horizontal="center" vertical="center" wrapText="1"/>
      <protection locked="0"/>
    </xf>
    <xf numFmtId="0" fontId="17" fillId="11" borderId="21" xfId="0" applyFont="1" applyFill="1" applyBorder="1" applyAlignment="1" applyProtection="1">
      <alignment horizontal="center" vertical="center" wrapText="1"/>
      <protection locked="0"/>
    </xf>
    <xf numFmtId="0" fontId="19" fillId="20" borderId="7" xfId="0" applyFont="1" applyFill="1" applyBorder="1" applyAlignment="1" applyProtection="1">
      <alignment horizontal="center" vertical="center" wrapText="1"/>
      <protection locked="0"/>
    </xf>
    <xf numFmtId="0" fontId="19" fillId="20" borderId="7" xfId="0" applyFont="1" applyFill="1" applyBorder="1" applyAlignment="1" applyProtection="1">
      <alignment vertical="center" wrapText="1"/>
      <protection locked="0"/>
    </xf>
    <xf numFmtId="0" fontId="19" fillId="14" borderId="7" xfId="0" applyFont="1" applyFill="1" applyBorder="1" applyAlignment="1" applyProtection="1">
      <alignment horizontal="center" vertical="center" wrapText="1"/>
      <protection locked="0"/>
    </xf>
    <xf numFmtId="0" fontId="25" fillId="20" borderId="20" xfId="0" applyFont="1" applyFill="1" applyBorder="1" applyAlignment="1" applyProtection="1">
      <alignment vertical="center" wrapText="1"/>
      <protection locked="0"/>
    </xf>
    <xf numFmtId="0" fontId="25" fillId="20" borderId="8" xfId="0" applyFont="1" applyFill="1" applyBorder="1" applyAlignment="1" applyProtection="1">
      <alignment vertical="center" wrapText="1"/>
      <protection locked="0"/>
    </xf>
    <xf numFmtId="0" fontId="19" fillId="21" borderId="15" xfId="0" applyFont="1" applyFill="1" applyBorder="1" applyAlignment="1" applyProtection="1">
      <alignment vertical="center" wrapText="1"/>
      <protection locked="0"/>
    </xf>
    <xf numFmtId="0" fontId="19" fillId="9" borderId="8" xfId="0" applyFont="1" applyFill="1" applyBorder="1" applyAlignment="1" applyProtection="1">
      <alignment horizontal="center" vertical="center" wrapText="1"/>
      <protection locked="0"/>
    </xf>
    <xf numFmtId="0" fontId="19" fillId="9" borderId="23" xfId="0" applyFont="1" applyFill="1" applyBorder="1" applyAlignment="1" applyProtection="1">
      <alignment vertical="center" wrapText="1"/>
      <protection locked="0"/>
    </xf>
    <xf numFmtId="0" fontId="19" fillId="9" borderId="24" xfId="0" applyFont="1" applyFill="1" applyBorder="1" applyAlignment="1" applyProtection="1">
      <alignment vertical="center" wrapText="1"/>
      <protection locked="0"/>
    </xf>
    <xf numFmtId="0" fontId="19" fillId="9" borderId="15" xfId="0" applyFont="1" applyFill="1" applyBorder="1" applyAlignment="1" applyProtection="1">
      <alignment vertical="center" wrapText="1"/>
      <protection locked="0"/>
    </xf>
    <xf numFmtId="0" fontId="19" fillId="0" borderId="15" xfId="0" applyFont="1" applyFill="1" applyBorder="1" applyAlignment="1" applyProtection="1">
      <alignment vertical="center" wrapText="1"/>
      <protection locked="0"/>
    </xf>
    <xf numFmtId="0" fontId="19" fillId="18" borderId="15" xfId="0" applyFont="1" applyFill="1" applyBorder="1" applyAlignment="1" applyProtection="1">
      <alignment vertical="center" wrapText="1"/>
      <protection locked="0"/>
    </xf>
    <xf numFmtId="0" fontId="19" fillId="21" borderId="8" xfId="0" applyFont="1" applyFill="1" applyBorder="1" applyAlignment="1" applyProtection="1">
      <alignment horizontal="center" vertical="center" wrapText="1"/>
      <protection locked="0"/>
    </xf>
    <xf numFmtId="0" fontId="19" fillId="20" borderId="23" xfId="0" applyFont="1" applyFill="1" applyBorder="1" applyAlignment="1" applyProtection="1">
      <alignment vertical="center" wrapText="1"/>
      <protection locked="0"/>
    </xf>
    <xf numFmtId="0" fontId="19" fillId="20" borderId="8" xfId="0" applyFont="1" applyFill="1" applyBorder="1" applyAlignment="1" applyProtection="1">
      <alignment horizontal="center" vertical="center" wrapText="1"/>
      <protection locked="0"/>
    </xf>
    <xf numFmtId="0" fontId="19" fillId="20" borderId="8" xfId="0" applyFont="1" applyFill="1" applyBorder="1" applyAlignment="1" applyProtection="1">
      <alignment horizontal="left" vertical="center" wrapText="1"/>
      <protection locked="0"/>
    </xf>
    <xf numFmtId="0" fontId="19" fillId="20" borderId="24" xfId="0" applyFont="1" applyFill="1" applyBorder="1" applyAlignment="1" applyProtection="1">
      <alignment vertical="center" wrapText="1"/>
      <protection locked="0"/>
    </xf>
    <xf numFmtId="0" fontId="5" fillId="7" borderId="12" xfId="0" applyFont="1" applyFill="1" applyBorder="1" applyAlignment="1" applyProtection="1">
      <alignment horizontal="left" vertical="center"/>
      <protection locked="0"/>
    </xf>
    <xf numFmtId="0" fontId="5" fillId="7" borderId="11" xfId="0" applyFont="1" applyFill="1" applyBorder="1" applyAlignment="1" applyProtection="1">
      <alignment vertical="center"/>
      <protection locked="0"/>
    </xf>
    <xf numFmtId="0" fontId="6" fillId="7" borderId="13" xfId="0" applyFont="1" applyFill="1" applyBorder="1" applyAlignment="1" applyProtection="1">
      <alignment horizontal="center" vertical="center"/>
      <protection locked="0"/>
    </xf>
    <xf numFmtId="0" fontId="5" fillId="8" borderId="16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7" fillId="5" borderId="0" xfId="0" applyFont="1" applyFill="1" applyBorder="1" applyAlignment="1" applyProtection="1">
      <alignment horizontal="left" vertical="center" wrapText="1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19" fillId="22" borderId="26" xfId="0" applyFont="1" applyFill="1" applyBorder="1" applyAlignment="1" applyProtection="1">
      <alignment horizontal="center" vertical="center" wrapText="1"/>
      <protection locked="0"/>
    </xf>
    <xf numFmtId="0" fontId="25" fillId="22" borderId="16" xfId="0" applyFont="1" applyFill="1" applyBorder="1" applyAlignment="1" applyProtection="1">
      <alignment vertical="center" wrapText="1"/>
      <protection locked="0"/>
    </xf>
    <xf numFmtId="0" fontId="19" fillId="14" borderId="14" xfId="0" applyFont="1" applyFill="1" applyBorder="1" applyAlignment="1" applyProtection="1">
      <alignment horizontal="center" vertical="center" wrapText="1"/>
      <protection locked="0"/>
    </xf>
    <xf numFmtId="0" fontId="19" fillId="22" borderId="25" xfId="0" applyFont="1" applyFill="1" applyBorder="1" applyAlignment="1" applyProtection="1">
      <alignment vertical="center" wrapText="1"/>
      <protection locked="0"/>
    </xf>
    <xf numFmtId="0" fontId="19" fillId="22" borderId="27" xfId="0" applyFont="1" applyFill="1" applyBorder="1" applyAlignment="1" applyProtection="1">
      <alignment vertical="center" wrapText="1"/>
      <protection locked="0"/>
    </xf>
    <xf numFmtId="0" fontId="19" fillId="19" borderId="15" xfId="0" applyFont="1" applyFill="1" applyBorder="1" applyAlignment="1" applyProtection="1">
      <alignment horizontal="center" vertical="center" wrapText="1"/>
      <protection locked="0"/>
    </xf>
    <xf numFmtId="0" fontId="19" fillId="19" borderId="27" xfId="0" applyFont="1" applyFill="1" applyBorder="1" applyAlignment="1" applyProtection="1">
      <alignment vertical="center" wrapText="1"/>
      <protection locked="0"/>
    </xf>
    <xf numFmtId="0" fontId="19" fillId="22" borderId="15" xfId="0" applyFont="1" applyFill="1" applyBorder="1" applyAlignment="1" applyProtection="1">
      <alignment horizontal="center" vertical="center" wrapText="1"/>
      <protection locked="0"/>
    </xf>
    <xf numFmtId="0" fontId="19" fillId="9" borderId="20" xfId="0" applyFont="1" applyFill="1" applyBorder="1" applyAlignment="1" applyProtection="1">
      <alignment horizontal="center" vertical="center" wrapText="1"/>
      <protection locked="0"/>
    </xf>
    <xf numFmtId="0" fontId="39" fillId="18" borderId="21" xfId="0" applyFont="1" applyFill="1" applyBorder="1" applyAlignment="1">
      <alignment horizontal="center" vertical="center" wrapText="1"/>
    </xf>
    <xf numFmtId="0" fontId="39" fillId="18" borderId="24" xfId="0" applyFont="1" applyFill="1" applyBorder="1" applyAlignment="1">
      <alignment horizontal="center" vertical="center" wrapText="1"/>
    </xf>
    <xf numFmtId="0" fontId="19" fillId="20" borderId="29" xfId="0" applyFont="1" applyFill="1" applyBorder="1" applyAlignment="1" applyProtection="1">
      <alignment horizontal="center" vertical="center" wrapText="1"/>
      <protection locked="0"/>
    </xf>
    <xf numFmtId="0" fontId="19" fillId="20" borderId="29" xfId="0" applyFont="1" applyFill="1" applyBorder="1" applyAlignment="1" applyProtection="1">
      <alignment vertical="center" wrapText="1"/>
      <protection locked="0"/>
    </xf>
    <xf numFmtId="0" fontId="19" fillId="14" borderId="4" xfId="0" applyFont="1" applyFill="1" applyBorder="1" applyAlignment="1" applyProtection="1">
      <alignment horizontal="center" vertical="center" wrapText="1"/>
      <protection locked="0"/>
    </xf>
    <xf numFmtId="0" fontId="19" fillId="20" borderId="21" xfId="0" applyFont="1" applyFill="1" applyBorder="1" applyAlignment="1" applyProtection="1">
      <alignment vertical="center" wrapText="1"/>
      <protection locked="0"/>
    </xf>
    <xf numFmtId="0" fontId="19" fillId="14" borderId="17" xfId="0" applyFont="1" applyFill="1" applyBorder="1" applyAlignment="1" applyProtection="1">
      <alignment horizontal="center" vertical="center" wrapText="1"/>
      <protection locked="0"/>
    </xf>
    <xf numFmtId="0" fontId="19" fillId="18" borderId="15" xfId="0" applyFont="1" applyFill="1" applyBorder="1" applyAlignment="1" applyProtection="1">
      <alignment horizontal="center" vertical="center" wrapText="1"/>
      <protection locked="0"/>
    </xf>
    <xf numFmtId="0" fontId="19" fillId="18" borderId="21" xfId="0" applyFont="1" applyFill="1" applyBorder="1" applyAlignment="1" applyProtection="1">
      <alignment vertical="center" wrapText="1"/>
      <protection locked="0"/>
    </xf>
    <xf numFmtId="0" fontId="19" fillId="9" borderId="21" xfId="0" applyFont="1" applyFill="1" applyBorder="1" applyAlignment="1" applyProtection="1">
      <alignment horizontal="center" vertical="center" wrapText="1"/>
      <protection locked="0"/>
    </xf>
    <xf numFmtId="0" fontId="19" fillId="9" borderId="21" xfId="0" applyFont="1" applyFill="1" applyBorder="1" applyAlignment="1" applyProtection="1">
      <alignment vertical="center" wrapText="1"/>
      <protection locked="0"/>
    </xf>
    <xf numFmtId="0" fontId="19" fillId="18" borderId="15" xfId="0" applyFont="1" applyFill="1" applyBorder="1" applyAlignment="1" applyProtection="1">
      <alignment horizontal="left" vertical="center" wrapText="1"/>
      <protection locked="0"/>
    </xf>
    <xf numFmtId="0" fontId="25" fillId="18" borderId="21" xfId="0" applyFont="1" applyFill="1" applyBorder="1" applyAlignment="1" applyProtection="1">
      <alignment vertical="center" wrapText="1"/>
      <protection locked="0"/>
    </xf>
    <xf numFmtId="0" fontId="19" fillId="21" borderId="21" xfId="0" applyFont="1" applyFill="1" applyBorder="1" applyAlignment="1" applyProtection="1">
      <alignment horizontal="center" vertical="center" wrapText="1"/>
      <protection locked="0"/>
    </xf>
    <xf numFmtId="0" fontId="25" fillId="21" borderId="21" xfId="0" applyFont="1" applyFill="1" applyBorder="1" applyAlignment="1" applyProtection="1">
      <alignment vertical="center" wrapText="1"/>
      <protection locked="0"/>
    </xf>
    <xf numFmtId="0" fontId="19" fillId="18" borderId="21" xfId="0" applyFont="1" applyFill="1" applyBorder="1" applyAlignment="1" applyProtection="1">
      <alignment horizontal="center" vertical="center" wrapText="1"/>
      <protection locked="0"/>
    </xf>
    <xf numFmtId="0" fontId="4" fillId="17" borderId="4" xfId="0" applyFont="1" applyFill="1" applyBorder="1" applyAlignment="1">
      <alignment vertical="center" wrapText="1"/>
    </xf>
    <xf numFmtId="0" fontId="0" fillId="17" borderId="4" xfId="0" applyFill="1" applyBorder="1" applyAlignment="1">
      <alignment vertical="center" wrapText="1"/>
    </xf>
    <xf numFmtId="0" fontId="27" fillId="17" borderId="0" xfId="0" applyFont="1" applyFill="1" applyBorder="1" applyAlignment="1">
      <alignment vertical="center" wrapText="1"/>
    </xf>
    <xf numFmtId="0" fontId="28" fillId="17" borderId="6" xfId="0" applyFont="1" applyFill="1" applyBorder="1" applyAlignment="1">
      <alignment vertical="center" wrapText="1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16" fillId="3" borderId="18" xfId="0" applyFont="1" applyFill="1" applyBorder="1" applyAlignment="1" applyProtection="1">
      <alignment horizontal="left" vertical="top" wrapText="1"/>
      <protection locked="0"/>
    </xf>
    <xf numFmtId="0" fontId="16" fillId="3" borderId="6" xfId="0" applyFont="1" applyFill="1" applyBorder="1" applyAlignment="1" applyProtection="1">
      <alignment horizontal="left" vertical="top" wrapText="1"/>
      <protection locked="0"/>
    </xf>
    <xf numFmtId="0" fontId="16" fillId="3" borderId="19" xfId="0" applyFont="1" applyFill="1" applyBorder="1" applyAlignment="1" applyProtection="1">
      <alignment horizontal="left" vertical="top" wrapText="1"/>
      <protection locked="0"/>
    </xf>
    <xf numFmtId="0" fontId="5" fillId="8" borderId="1" xfId="0" applyFont="1" applyFill="1" applyBorder="1" applyAlignment="1" applyProtection="1">
      <alignment horizontal="left" vertical="center" wrapText="1"/>
      <protection locked="0"/>
    </xf>
    <xf numFmtId="0" fontId="5" fillId="8" borderId="0" xfId="0" applyFont="1" applyFill="1" applyBorder="1" applyAlignment="1" applyProtection="1">
      <alignment horizontal="left" vertical="center" wrapText="1"/>
      <protection locked="0"/>
    </xf>
    <xf numFmtId="0" fontId="5" fillId="8" borderId="2" xfId="0" applyFont="1" applyFill="1" applyBorder="1" applyAlignment="1" applyProtection="1">
      <alignment horizontal="left" vertical="center" wrapText="1"/>
      <protection locked="0"/>
    </xf>
    <xf numFmtId="0" fontId="5" fillId="8" borderId="14" xfId="0" applyFont="1" applyFill="1" applyBorder="1" applyAlignment="1" applyProtection="1">
      <alignment horizontal="left" vertical="center" wrapText="1"/>
      <protection locked="0"/>
    </xf>
    <xf numFmtId="0" fontId="5" fillId="8" borderId="17" xfId="0" applyFont="1" applyFill="1" applyBorder="1" applyAlignment="1" applyProtection="1">
      <alignment horizontal="left" vertical="center" wrapText="1"/>
      <protection locked="0"/>
    </xf>
    <xf numFmtId="0" fontId="28" fillId="17" borderId="0" xfId="0" applyFont="1" applyFill="1" applyBorder="1" applyAlignment="1">
      <alignment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" fillId="8" borderId="9" xfId="0" applyFont="1" applyFill="1" applyBorder="1" applyAlignment="1" applyProtection="1">
      <alignment horizontal="left" vertical="center" wrapText="1"/>
      <protection locked="0"/>
    </xf>
    <xf numFmtId="0" fontId="5" fillId="8" borderId="16" xfId="0" applyFont="1" applyFill="1" applyBorder="1" applyAlignment="1" applyProtection="1">
      <alignment horizontal="left" vertical="center" wrapText="1"/>
      <protection locked="0"/>
    </xf>
    <xf numFmtId="0" fontId="5" fillId="10" borderId="3" xfId="0" applyFont="1" applyFill="1" applyBorder="1" applyAlignment="1" applyProtection="1">
      <alignment horizontal="left" vertical="center"/>
      <protection locked="0"/>
    </xf>
    <xf numFmtId="0" fontId="0" fillId="8" borderId="4" xfId="0" applyFill="1" applyBorder="1" applyAlignment="1" applyProtection="1">
      <alignment vertical="center"/>
      <protection locked="0"/>
    </xf>
    <xf numFmtId="0" fontId="0" fillId="8" borderId="5" xfId="0" applyFill="1" applyBorder="1" applyAlignment="1" applyProtection="1">
      <alignment vertical="center"/>
      <protection locked="0"/>
    </xf>
    <xf numFmtId="0" fontId="5" fillId="8" borderId="14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4" fillId="17" borderId="0" xfId="0" applyFont="1" applyFill="1" applyBorder="1" applyAlignment="1">
      <alignment vertical="center" wrapText="1"/>
    </xf>
    <xf numFmtId="0" fontId="0" fillId="17" borderId="0" xfId="0" applyFill="1" applyAlignment="1">
      <alignment vertical="center" wrapText="1"/>
    </xf>
    <xf numFmtId="0" fontId="5" fillId="8" borderId="22" xfId="0" applyFont="1" applyFill="1" applyBorder="1" applyAlignment="1" applyProtection="1">
      <alignment horizontal="left" vertical="center" wrapText="1"/>
      <protection locked="0"/>
    </xf>
    <xf numFmtId="0" fontId="5" fillId="8" borderId="28" xfId="0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0" fillId="0" borderId="0" xfId="0" applyBorder="1" applyAlignment="1"/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FF33CC"/>
      <color rgb="FFFF505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radarChart>
        <c:radarStyle val="filled"/>
        <c:varyColors val="0"/>
        <c:ser>
          <c:idx val="0"/>
          <c:order val="0"/>
          <c:spPr>
            <a:solidFill>
              <a:srgbClr val="EBF933"/>
            </a:solidFill>
          </c:spPr>
          <c:cat>
            <c:strRef>
              <c:f>'Tableau de synthese'!$A$3:$A$16</c:f>
              <c:strCache>
                <c:ptCount val="14"/>
                <c:pt idx="0">
                  <c:v>Axe1 Co-pilotage_Contexte</c:v>
                </c:pt>
                <c:pt idx="1">
                  <c:v>Axe1 Co-pilotage_Instances</c:v>
                </c:pt>
                <c:pt idx="2">
                  <c:v>Axe1 Co-pilotage_Modalités</c:v>
                </c:pt>
                <c:pt idx="3">
                  <c:v>Axe1 Co-pilotage_Evaluation</c:v>
                </c:pt>
                <c:pt idx="4">
                  <c:v>Axe1 Co-pilotage_Communication</c:v>
                </c:pt>
                <c:pt idx="5">
                  <c:v>Axe 2 Contenus éducatifs_Lien avec projet d'école</c:v>
                </c:pt>
                <c:pt idx="6">
                  <c:v>Axe 2 Contenus éducatifs_Transition activités scolaires/temps péri-scolaires</c:v>
                </c:pt>
                <c:pt idx="7">
                  <c:v>Axe 2 Contenus éducatifs_Adaptation des activités au public</c:v>
                </c:pt>
                <c:pt idx="8">
                  <c:v>Axe 2 Contenus éducatifs_Contenus et continuités</c:v>
                </c:pt>
                <c:pt idx="9">
                  <c:v>Axe 3 Organisations_Réglementation</c:v>
                </c:pt>
                <c:pt idx="10">
                  <c:v>Axe 3 Organisations_Rythmes</c:v>
                </c:pt>
                <c:pt idx="11">
                  <c:v>Axe 3 Organisations_Inscription et fréquentation</c:v>
                </c:pt>
                <c:pt idx="12">
                  <c:v>Axe 3 Organisations_Locaux</c:v>
                </c:pt>
                <c:pt idx="13">
                  <c:v>Axe 3 Organisations_Matériel</c:v>
                </c:pt>
              </c:strCache>
            </c:strRef>
          </c:cat>
          <c:val>
            <c:numRef>
              <c:f>'Tableau de synthese'!$B$3:$B$16</c:f>
              <c:numCache>
                <c:formatCode>0.00</c:formatCode>
                <c:ptCount val="14"/>
                <c:pt idx="0">
                  <c:v>2.75</c:v>
                </c:pt>
                <c:pt idx="1">
                  <c:v>2</c:v>
                </c:pt>
                <c:pt idx="2">
                  <c:v>1</c:v>
                </c:pt>
                <c:pt idx="3">
                  <c:v>0.5</c:v>
                </c:pt>
                <c:pt idx="4">
                  <c:v>1.4444444444444444</c:v>
                </c:pt>
                <c:pt idx="5">
                  <c:v>1.2452830188679245</c:v>
                </c:pt>
                <c:pt idx="6">
                  <c:v>0.41935483870967744</c:v>
                </c:pt>
                <c:pt idx="7">
                  <c:v>1.631578947368421</c:v>
                </c:pt>
                <c:pt idx="8">
                  <c:v>2.0576923076923075</c:v>
                </c:pt>
                <c:pt idx="9">
                  <c:v>0.9</c:v>
                </c:pt>
                <c:pt idx="10">
                  <c:v>1.5625</c:v>
                </c:pt>
                <c:pt idx="11">
                  <c:v>1.2222222222222223</c:v>
                </c:pt>
                <c:pt idx="12">
                  <c:v>1</c:v>
                </c:pt>
                <c:pt idx="13">
                  <c:v>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371520"/>
        <c:axId val="209373056"/>
      </c:radarChart>
      <c:catAx>
        <c:axId val="209371520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/>
              </a:solidFill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c:spPr>
        <c:txPr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fr-FR"/>
          </a:p>
        </c:txPr>
        <c:crossAx val="209373056"/>
        <c:crosses val="autoZero"/>
        <c:auto val="0"/>
        <c:lblAlgn val="ctr"/>
        <c:lblOffset val="100"/>
        <c:noMultiLvlLbl val="0"/>
      </c:catAx>
      <c:valAx>
        <c:axId val="209373056"/>
        <c:scaling>
          <c:orientation val="minMax"/>
          <c:max val="3"/>
          <c:min val="0"/>
        </c:scaling>
        <c:delete val="0"/>
        <c:axPos val="l"/>
        <c:majorGridlines>
          <c:spPr>
            <a:ln cap="sq"/>
          </c:spPr>
        </c:majorGridlines>
        <c:numFmt formatCode="0" sourceLinked="0"/>
        <c:majorTickMark val="cross"/>
        <c:minorTickMark val="none"/>
        <c:tickLblPos val="high"/>
        <c:spPr>
          <a:noFill/>
          <a:ln w="6350">
            <a:solidFill>
              <a:schemeClr val="tx1"/>
            </a:solidFill>
          </a:ln>
          <a:effectLst/>
        </c:spPr>
        <c:crossAx val="209371520"/>
        <c:crosses val="autoZero"/>
        <c:crossBetween val="between"/>
        <c:majorUnit val="1"/>
        <c:min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3</xdr:row>
      <xdr:rowOff>114300</xdr:rowOff>
    </xdr:from>
    <xdr:to>
      <xdr:col>13</xdr:col>
      <xdr:colOff>76200</xdr:colOff>
      <xdr:row>32</xdr:row>
      <xdr:rowOff>38101</xdr:rowOff>
    </xdr:to>
    <xdr:graphicFrame macro="">
      <xdr:nvGraphicFramePr>
        <xdr:cNvPr id="1032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0.90577</cdr:y>
    </cdr:from>
    <cdr:to>
      <cdr:x>0.26361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4175675"/>
          <a:ext cx="2352675" cy="434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="1" i="1">
              <a:solidFill>
                <a:schemeClr val="tx2">
                  <a:lumMod val="60000"/>
                  <a:lumOff val="40000"/>
                </a:schemeClr>
              </a:solidFill>
            </a:rPr>
            <a:t>CARDIE</a:t>
          </a:r>
          <a:r>
            <a:rPr lang="fr-FR" sz="1100" b="1" i="1" baseline="0">
              <a:solidFill>
                <a:schemeClr val="tx2">
                  <a:lumMod val="60000"/>
                  <a:lumOff val="40000"/>
                </a:schemeClr>
              </a:solidFill>
            </a:rPr>
            <a:t> _Académie de Caen</a:t>
          </a:r>
        </a:p>
        <a:p xmlns:a="http://schemas.openxmlformats.org/drawingml/2006/main">
          <a:r>
            <a:rPr lang="fr-FR" sz="1100" b="1" i="1" baseline="0">
              <a:solidFill>
                <a:schemeClr val="tx2">
                  <a:lumMod val="60000"/>
                  <a:lumOff val="40000"/>
                </a:schemeClr>
              </a:solidFill>
            </a:rPr>
            <a:t>Document de travail_YOUF D.</a:t>
          </a:r>
          <a:endParaRPr lang="fr-FR" sz="1100" b="1" i="1">
            <a:solidFill>
              <a:schemeClr val="tx2">
                <a:lumMod val="60000"/>
                <a:lumOff val="40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366FF"/>
    <pageSetUpPr fitToPage="1"/>
  </sheetPr>
  <dimension ref="A1:I37"/>
  <sheetViews>
    <sheetView zoomScale="80" zoomScaleNormal="80" zoomScaleSheetLayoutView="80" workbookViewId="0">
      <selection activeCell="D2" sqref="D2"/>
    </sheetView>
  </sheetViews>
  <sheetFormatPr baseColWidth="10" defaultRowHeight="15.75" x14ac:dyDescent="0.2"/>
  <cols>
    <col min="1" max="1" width="25" style="19" bestFit="1" customWidth="1"/>
    <col min="2" max="2" width="168.85546875" style="20" customWidth="1"/>
    <col min="3" max="3" width="25.7109375" style="19" customWidth="1"/>
    <col min="4" max="4" width="11.42578125" style="2"/>
    <col min="5" max="16384" width="11.42578125" style="1"/>
  </cols>
  <sheetData>
    <row r="1" spans="1:9" s="14" customFormat="1" ht="52.5" customHeight="1" thickBot="1" x14ac:dyDescent="0.25">
      <c r="A1" s="139" t="s">
        <v>9</v>
      </c>
      <c r="B1" s="139"/>
      <c r="C1" s="139"/>
      <c r="D1" s="12"/>
    </row>
    <row r="2" spans="1:9" s="11" customFormat="1" ht="49.5" customHeight="1" x14ac:dyDescent="0.2">
      <c r="A2" s="146" t="s">
        <v>11</v>
      </c>
      <c r="B2" s="147"/>
      <c r="C2" s="82" t="s">
        <v>282</v>
      </c>
      <c r="D2" s="9"/>
    </row>
    <row r="3" spans="1:9" s="5" customFormat="1" ht="66.75" customHeight="1" x14ac:dyDescent="0.2">
      <c r="A3" s="83"/>
      <c r="B3" s="84" t="s">
        <v>111</v>
      </c>
      <c r="C3" s="85" t="s">
        <v>1</v>
      </c>
      <c r="D3" s="137" t="s">
        <v>281</v>
      </c>
      <c r="E3" s="135"/>
      <c r="F3" s="136"/>
    </row>
    <row r="4" spans="1:9" s="11" customFormat="1" ht="24.75" customHeight="1" thickBot="1" x14ac:dyDescent="0.25">
      <c r="A4" s="143" t="s">
        <v>12</v>
      </c>
      <c r="B4" s="144"/>
      <c r="C4" s="145"/>
      <c r="D4" s="138"/>
      <c r="E4" s="66" t="s">
        <v>280</v>
      </c>
      <c r="F4" s="66" t="s">
        <v>279</v>
      </c>
    </row>
    <row r="5" spans="1:9" s="6" customFormat="1" ht="39.950000000000003" customHeight="1" thickBot="1" x14ac:dyDescent="0.25">
      <c r="A5" s="86" t="s">
        <v>123</v>
      </c>
      <c r="B5" s="87" t="s">
        <v>220</v>
      </c>
      <c r="C5" s="88">
        <v>1</v>
      </c>
      <c r="D5" s="71">
        <f>IF(C5=0,0,2)</f>
        <v>2</v>
      </c>
      <c r="E5" s="72">
        <v>1</v>
      </c>
      <c r="F5" s="72">
        <f>D5*E5</f>
        <v>2</v>
      </c>
    </row>
    <row r="6" spans="1:9" s="6" customFormat="1" ht="39.950000000000003" customHeight="1" thickBot="1" x14ac:dyDescent="0.25">
      <c r="A6" s="86" t="s">
        <v>13</v>
      </c>
      <c r="B6" s="89" t="s">
        <v>124</v>
      </c>
      <c r="C6" s="88">
        <v>3</v>
      </c>
      <c r="D6" s="73">
        <f>C6</f>
        <v>3</v>
      </c>
      <c r="E6" s="72">
        <v>1</v>
      </c>
      <c r="F6" s="72">
        <f t="shared" ref="F6:F35" si="0">D6*E6</f>
        <v>3</v>
      </c>
    </row>
    <row r="7" spans="1:9" s="6" customFormat="1" ht="39.950000000000003" customHeight="1" thickBot="1" x14ac:dyDescent="0.25">
      <c r="A7" s="86" t="s">
        <v>14</v>
      </c>
      <c r="B7" s="90" t="s">
        <v>125</v>
      </c>
      <c r="C7" s="88">
        <v>3</v>
      </c>
      <c r="D7" s="73">
        <f t="shared" ref="D7:D8" si="1">C7</f>
        <v>3</v>
      </c>
      <c r="E7" s="72">
        <v>1</v>
      </c>
      <c r="F7" s="72">
        <f t="shared" si="0"/>
        <v>3</v>
      </c>
    </row>
    <row r="8" spans="1:9" s="6" customFormat="1" ht="39.950000000000003" customHeight="1" thickBot="1" x14ac:dyDescent="0.25">
      <c r="A8" s="86" t="s">
        <v>15</v>
      </c>
      <c r="B8" s="91" t="s">
        <v>23</v>
      </c>
      <c r="C8" s="88">
        <v>3</v>
      </c>
      <c r="D8" s="73">
        <f t="shared" si="1"/>
        <v>3</v>
      </c>
      <c r="E8" s="72">
        <v>1</v>
      </c>
      <c r="F8" s="72">
        <f t="shared" si="0"/>
        <v>3</v>
      </c>
      <c r="G8" s="67">
        <f>SUM(F5:F8)</f>
        <v>11</v>
      </c>
      <c r="H8" s="67">
        <f>SUM(E5:E8)</f>
        <v>4</v>
      </c>
      <c r="I8" s="67">
        <f>G8/H8</f>
        <v>2.75</v>
      </c>
    </row>
    <row r="9" spans="1:9" s="6" customFormat="1" ht="39.950000000000003" customHeight="1" thickBot="1" x14ac:dyDescent="0.25">
      <c r="A9" s="92" t="s">
        <v>271</v>
      </c>
      <c r="B9" s="93" t="s">
        <v>189</v>
      </c>
      <c r="C9" s="88">
        <v>2</v>
      </c>
      <c r="D9" s="74">
        <f t="shared" ref="D9:D20" si="2">C9</f>
        <v>2</v>
      </c>
      <c r="E9" s="75">
        <v>1</v>
      </c>
      <c r="F9" s="75">
        <f t="shared" si="0"/>
        <v>2</v>
      </c>
    </row>
    <row r="10" spans="1:9" s="6" customFormat="1" ht="39.950000000000003" customHeight="1" thickBot="1" x14ac:dyDescent="0.25">
      <c r="A10" s="92" t="s">
        <v>272</v>
      </c>
      <c r="B10" s="94" t="s">
        <v>190</v>
      </c>
      <c r="C10" s="88">
        <v>2</v>
      </c>
      <c r="D10" s="74">
        <f t="shared" si="2"/>
        <v>2</v>
      </c>
      <c r="E10" s="75">
        <v>1</v>
      </c>
      <c r="F10" s="75">
        <f t="shared" si="0"/>
        <v>2</v>
      </c>
    </row>
    <row r="11" spans="1:9" s="6" customFormat="1" ht="39.950000000000003" customHeight="1" thickBot="1" x14ac:dyDescent="0.25">
      <c r="A11" s="92" t="s">
        <v>273</v>
      </c>
      <c r="B11" s="95" t="s">
        <v>222</v>
      </c>
      <c r="C11" s="88">
        <v>2</v>
      </c>
      <c r="D11" s="74">
        <f t="shared" si="2"/>
        <v>2</v>
      </c>
      <c r="E11" s="75">
        <v>1</v>
      </c>
      <c r="F11" s="75">
        <f t="shared" si="0"/>
        <v>2</v>
      </c>
    </row>
    <row r="12" spans="1:9" s="6" customFormat="1" ht="39.950000000000003" customHeight="1" thickBot="1" x14ac:dyDescent="0.25">
      <c r="A12" s="92" t="s">
        <v>274</v>
      </c>
      <c r="B12" s="96" t="s">
        <v>191</v>
      </c>
      <c r="C12" s="88">
        <v>2</v>
      </c>
      <c r="D12" s="74">
        <f t="shared" si="2"/>
        <v>2</v>
      </c>
      <c r="E12" s="75">
        <v>1</v>
      </c>
      <c r="F12" s="75">
        <f t="shared" si="0"/>
        <v>2</v>
      </c>
    </row>
    <row r="13" spans="1:9" s="6" customFormat="1" ht="39.950000000000003" customHeight="1" thickBot="1" x14ac:dyDescent="0.25">
      <c r="A13" s="92" t="s">
        <v>275</v>
      </c>
      <c r="B13" s="97" t="s">
        <v>192</v>
      </c>
      <c r="C13" s="88">
        <v>2</v>
      </c>
      <c r="D13" s="74">
        <f t="shared" si="2"/>
        <v>2</v>
      </c>
      <c r="E13" s="75">
        <v>1</v>
      </c>
      <c r="F13" s="75">
        <f t="shared" si="0"/>
        <v>2</v>
      </c>
    </row>
    <row r="14" spans="1:9" s="6" customFormat="1" ht="39.950000000000003" customHeight="1" thickBot="1" x14ac:dyDescent="0.25">
      <c r="A14" s="92" t="s">
        <v>276</v>
      </c>
      <c r="B14" s="96" t="s">
        <v>193</v>
      </c>
      <c r="C14" s="88">
        <v>2</v>
      </c>
      <c r="D14" s="74">
        <f t="shared" si="2"/>
        <v>2</v>
      </c>
      <c r="E14" s="75">
        <v>1</v>
      </c>
      <c r="F14" s="75">
        <f t="shared" si="0"/>
        <v>2</v>
      </c>
    </row>
    <row r="15" spans="1:9" s="6" customFormat="1" ht="39.950000000000003" customHeight="1" thickBot="1" x14ac:dyDescent="0.25">
      <c r="A15" s="92" t="s">
        <v>277</v>
      </c>
      <c r="B15" s="95" t="s">
        <v>26</v>
      </c>
      <c r="C15" s="88">
        <v>2</v>
      </c>
      <c r="D15" s="74">
        <f t="shared" si="2"/>
        <v>2</v>
      </c>
      <c r="E15" s="75">
        <v>1</v>
      </c>
      <c r="F15" s="75">
        <f t="shared" si="0"/>
        <v>2</v>
      </c>
      <c r="G15" s="67">
        <f>SUM(F9:F15)</f>
        <v>14</v>
      </c>
      <c r="H15" s="67">
        <f>SUM(E9:E15)</f>
        <v>7</v>
      </c>
      <c r="I15" s="68">
        <f>G15/H15</f>
        <v>2</v>
      </c>
    </row>
    <row r="16" spans="1:9" s="6" customFormat="1" ht="39.950000000000003" customHeight="1" thickBot="1" x14ac:dyDescent="0.25">
      <c r="A16" s="98" t="s">
        <v>223</v>
      </c>
      <c r="B16" s="91" t="s">
        <v>197</v>
      </c>
      <c r="C16" s="88">
        <v>1</v>
      </c>
      <c r="D16" s="76">
        <f t="shared" si="2"/>
        <v>1</v>
      </c>
      <c r="E16" s="72">
        <v>1</v>
      </c>
      <c r="F16" s="72">
        <f t="shared" si="0"/>
        <v>1</v>
      </c>
    </row>
    <row r="17" spans="1:9" s="6" customFormat="1" ht="39.950000000000003" customHeight="1" thickBot="1" x14ac:dyDescent="0.25">
      <c r="A17" s="98" t="s">
        <v>224</v>
      </c>
      <c r="B17" s="91" t="s">
        <v>24</v>
      </c>
      <c r="C17" s="88">
        <v>1</v>
      </c>
      <c r="D17" s="76">
        <f t="shared" si="2"/>
        <v>1</v>
      </c>
      <c r="E17" s="72">
        <v>1</v>
      </c>
      <c r="F17" s="72">
        <f t="shared" si="0"/>
        <v>1</v>
      </c>
    </row>
    <row r="18" spans="1:9" s="6" customFormat="1" ht="39.950000000000003" customHeight="1" thickBot="1" x14ac:dyDescent="0.25">
      <c r="A18" s="98" t="s">
        <v>225</v>
      </c>
      <c r="B18" s="91" t="s">
        <v>127</v>
      </c>
      <c r="C18" s="88">
        <v>1</v>
      </c>
      <c r="D18" s="76">
        <f t="shared" si="2"/>
        <v>1</v>
      </c>
      <c r="E18" s="72">
        <v>1</v>
      </c>
      <c r="F18" s="72">
        <f t="shared" si="0"/>
        <v>1</v>
      </c>
    </row>
    <row r="19" spans="1:9" s="6" customFormat="1" ht="39.950000000000003" customHeight="1" thickBot="1" x14ac:dyDescent="0.25">
      <c r="A19" s="98" t="s">
        <v>226</v>
      </c>
      <c r="B19" s="99" t="s">
        <v>126</v>
      </c>
      <c r="C19" s="88">
        <v>1</v>
      </c>
      <c r="D19" s="76">
        <f t="shared" si="2"/>
        <v>1</v>
      </c>
      <c r="E19" s="72">
        <v>1</v>
      </c>
      <c r="F19" s="72">
        <f t="shared" si="0"/>
        <v>1</v>
      </c>
    </row>
    <row r="20" spans="1:9" s="6" customFormat="1" ht="39.950000000000003" customHeight="1" thickBot="1" x14ac:dyDescent="0.25">
      <c r="A20" s="98" t="s">
        <v>227</v>
      </c>
      <c r="B20" s="99" t="s">
        <v>128</v>
      </c>
      <c r="C20" s="88">
        <v>1</v>
      </c>
      <c r="D20" s="76">
        <f t="shared" si="2"/>
        <v>1</v>
      </c>
      <c r="E20" s="72">
        <v>1</v>
      </c>
      <c r="F20" s="72">
        <f t="shared" si="0"/>
        <v>1</v>
      </c>
      <c r="G20" s="67">
        <f>SUM(F16:F20)</f>
        <v>5</v>
      </c>
      <c r="H20" s="67">
        <f>SUM(E16:E20)</f>
        <v>5</v>
      </c>
      <c r="I20" s="68">
        <f>G20/H20</f>
        <v>1</v>
      </c>
    </row>
    <row r="21" spans="1:9" s="6" customFormat="1" ht="39.950000000000003" customHeight="1" thickBot="1" x14ac:dyDescent="0.25">
      <c r="A21" s="92" t="s">
        <v>140</v>
      </c>
      <c r="B21" s="93" t="s">
        <v>221</v>
      </c>
      <c r="C21" s="88">
        <v>0</v>
      </c>
      <c r="D21" s="77">
        <f>IF(C21=0,0,2)</f>
        <v>0</v>
      </c>
      <c r="E21" s="75">
        <v>1</v>
      </c>
      <c r="F21" s="75">
        <f t="shared" si="0"/>
        <v>0</v>
      </c>
    </row>
    <row r="22" spans="1:9" s="6" customFormat="1" ht="39.950000000000003" customHeight="1" thickBot="1" x14ac:dyDescent="0.25">
      <c r="A22" s="92" t="s">
        <v>231</v>
      </c>
      <c r="B22" s="94" t="s">
        <v>115</v>
      </c>
      <c r="C22" s="88">
        <v>0</v>
      </c>
      <c r="D22" s="77">
        <f>C22</f>
        <v>0</v>
      </c>
      <c r="E22" s="75">
        <v>1</v>
      </c>
      <c r="F22" s="75">
        <f t="shared" si="0"/>
        <v>0</v>
      </c>
    </row>
    <row r="23" spans="1:9" s="6" customFormat="1" ht="39.950000000000003" customHeight="1" thickBot="1" x14ac:dyDescent="0.25">
      <c r="A23" s="92" t="s">
        <v>141</v>
      </c>
      <c r="B23" s="94" t="s">
        <v>116</v>
      </c>
      <c r="C23" s="88">
        <v>0</v>
      </c>
      <c r="D23" s="77">
        <f>C23</f>
        <v>0</v>
      </c>
      <c r="E23" s="75">
        <v>1</v>
      </c>
      <c r="F23" s="75">
        <f t="shared" si="0"/>
        <v>0</v>
      </c>
    </row>
    <row r="24" spans="1:9" s="6" customFormat="1" ht="39.950000000000003" customHeight="1" thickBot="1" x14ac:dyDescent="0.25">
      <c r="A24" s="92" t="s">
        <v>142</v>
      </c>
      <c r="B24" s="94" t="s">
        <v>117</v>
      </c>
      <c r="C24" s="88">
        <v>3</v>
      </c>
      <c r="D24" s="77">
        <f>C24</f>
        <v>3</v>
      </c>
      <c r="E24" s="75">
        <v>1</v>
      </c>
      <c r="F24" s="75">
        <f t="shared" si="0"/>
        <v>3</v>
      </c>
    </row>
    <row r="25" spans="1:9" s="6" customFormat="1" ht="39.950000000000003" customHeight="1" thickBot="1" x14ac:dyDescent="0.25">
      <c r="A25" s="92" t="s">
        <v>143</v>
      </c>
      <c r="B25" s="94" t="s">
        <v>32</v>
      </c>
      <c r="C25" s="88">
        <v>0</v>
      </c>
      <c r="D25" s="77">
        <f>C25</f>
        <v>0</v>
      </c>
      <c r="E25" s="75">
        <v>1</v>
      </c>
      <c r="F25" s="75">
        <f t="shared" si="0"/>
        <v>0</v>
      </c>
    </row>
    <row r="26" spans="1:9" s="6" customFormat="1" ht="39.950000000000003" customHeight="1" thickBot="1" x14ac:dyDescent="0.25">
      <c r="A26" s="92" t="s">
        <v>144</v>
      </c>
      <c r="B26" s="94" t="s">
        <v>228</v>
      </c>
      <c r="C26" s="88">
        <v>0</v>
      </c>
      <c r="D26" s="77">
        <f>C26</f>
        <v>0</v>
      </c>
      <c r="E26" s="75">
        <v>1</v>
      </c>
      <c r="F26" s="75">
        <f t="shared" si="0"/>
        <v>0</v>
      </c>
      <c r="G26" s="67">
        <f>SUM(F21:F26)</f>
        <v>3</v>
      </c>
      <c r="H26" s="67">
        <f>SUM(E21:E26)</f>
        <v>6</v>
      </c>
      <c r="I26" s="68">
        <f>G26/H26</f>
        <v>0.5</v>
      </c>
    </row>
    <row r="27" spans="1:9" s="6" customFormat="1" ht="39.950000000000003" customHeight="1" thickBot="1" x14ac:dyDescent="0.25">
      <c r="A27" s="100" t="s">
        <v>129</v>
      </c>
      <c r="B27" s="101" t="s">
        <v>31</v>
      </c>
      <c r="C27" s="88">
        <v>0</v>
      </c>
      <c r="D27" s="71">
        <f t="shared" ref="D27:D35" si="3">C27</f>
        <v>0</v>
      </c>
      <c r="E27" s="72">
        <v>1</v>
      </c>
      <c r="F27" s="72">
        <f t="shared" si="0"/>
        <v>0</v>
      </c>
    </row>
    <row r="28" spans="1:9" s="6" customFormat="1" ht="39.950000000000003" customHeight="1" thickBot="1" x14ac:dyDescent="0.25">
      <c r="A28" s="100" t="s">
        <v>16</v>
      </c>
      <c r="B28" s="91" t="s">
        <v>25</v>
      </c>
      <c r="C28" s="88">
        <v>2</v>
      </c>
      <c r="D28" s="71">
        <f t="shared" si="3"/>
        <v>2</v>
      </c>
      <c r="E28" s="72">
        <v>1</v>
      </c>
      <c r="F28" s="72">
        <f t="shared" si="0"/>
        <v>2</v>
      </c>
    </row>
    <row r="29" spans="1:9" s="6" customFormat="1" ht="39.950000000000003" customHeight="1" thickBot="1" x14ac:dyDescent="0.25">
      <c r="A29" s="100" t="s">
        <v>17</v>
      </c>
      <c r="B29" s="102" t="s">
        <v>112</v>
      </c>
      <c r="C29" s="88">
        <v>0</v>
      </c>
      <c r="D29" s="71">
        <f t="shared" si="3"/>
        <v>0</v>
      </c>
      <c r="E29" s="72">
        <v>1</v>
      </c>
      <c r="F29" s="72">
        <f t="shared" si="0"/>
        <v>0</v>
      </c>
    </row>
    <row r="30" spans="1:9" s="6" customFormat="1" ht="39.950000000000003" customHeight="1" thickBot="1" x14ac:dyDescent="0.25">
      <c r="A30" s="100" t="s">
        <v>27</v>
      </c>
      <c r="B30" s="102" t="s">
        <v>130</v>
      </c>
      <c r="C30" s="88">
        <v>2</v>
      </c>
      <c r="D30" s="71">
        <f t="shared" si="3"/>
        <v>2</v>
      </c>
      <c r="E30" s="72">
        <v>1</v>
      </c>
      <c r="F30" s="72">
        <f t="shared" si="0"/>
        <v>2</v>
      </c>
    </row>
    <row r="31" spans="1:9" s="6" customFormat="1" ht="39.950000000000003" customHeight="1" thickBot="1" x14ac:dyDescent="0.25">
      <c r="A31" s="100" t="s">
        <v>28</v>
      </c>
      <c r="B31" s="102" t="s">
        <v>113</v>
      </c>
      <c r="C31" s="88">
        <v>2</v>
      </c>
      <c r="D31" s="71">
        <f t="shared" si="3"/>
        <v>2</v>
      </c>
      <c r="E31" s="72">
        <v>1</v>
      </c>
      <c r="F31" s="72">
        <f t="shared" si="0"/>
        <v>2</v>
      </c>
    </row>
    <row r="32" spans="1:9" s="6" customFormat="1" ht="39.950000000000003" customHeight="1" thickBot="1" x14ac:dyDescent="0.25">
      <c r="A32" s="100" t="s">
        <v>29</v>
      </c>
      <c r="B32" s="102" t="s">
        <v>114</v>
      </c>
      <c r="C32" s="88">
        <v>3</v>
      </c>
      <c r="D32" s="71">
        <f t="shared" si="3"/>
        <v>3</v>
      </c>
      <c r="E32" s="72">
        <v>1</v>
      </c>
      <c r="F32" s="72">
        <f t="shared" si="0"/>
        <v>3</v>
      </c>
    </row>
    <row r="33" spans="1:9" s="6" customFormat="1" ht="39.950000000000003" customHeight="1" thickBot="1" x14ac:dyDescent="0.25">
      <c r="A33" s="100" t="s">
        <v>30</v>
      </c>
      <c r="B33" s="102" t="s">
        <v>115</v>
      </c>
      <c r="C33" s="88">
        <v>2</v>
      </c>
      <c r="D33" s="71">
        <f t="shared" si="3"/>
        <v>2</v>
      </c>
      <c r="E33" s="72">
        <v>1</v>
      </c>
      <c r="F33" s="72">
        <f t="shared" si="0"/>
        <v>2</v>
      </c>
    </row>
    <row r="34" spans="1:9" s="6" customFormat="1" ht="39.950000000000003" customHeight="1" thickBot="1" x14ac:dyDescent="0.25">
      <c r="A34" s="100" t="s">
        <v>229</v>
      </c>
      <c r="B34" s="102" t="s">
        <v>116</v>
      </c>
      <c r="C34" s="88">
        <v>0</v>
      </c>
      <c r="D34" s="71">
        <f t="shared" si="3"/>
        <v>0</v>
      </c>
      <c r="E34" s="72">
        <v>1</v>
      </c>
      <c r="F34" s="72">
        <f t="shared" si="0"/>
        <v>0</v>
      </c>
    </row>
    <row r="35" spans="1:9" s="6" customFormat="1" ht="39.950000000000003" customHeight="1" x14ac:dyDescent="0.2">
      <c r="A35" s="100" t="s">
        <v>230</v>
      </c>
      <c r="B35" s="102" t="s">
        <v>33</v>
      </c>
      <c r="C35" s="88">
        <v>2</v>
      </c>
      <c r="D35" s="71">
        <f t="shared" si="3"/>
        <v>2</v>
      </c>
      <c r="E35" s="72">
        <v>1</v>
      </c>
      <c r="F35" s="72">
        <f t="shared" si="0"/>
        <v>2</v>
      </c>
      <c r="G35" s="67">
        <f>SUM(F27:F35)</f>
        <v>13</v>
      </c>
      <c r="H35" s="67">
        <f>SUM(E27:E35)</f>
        <v>9</v>
      </c>
      <c r="I35" s="68">
        <f>G35/H35</f>
        <v>1.4444444444444444</v>
      </c>
    </row>
    <row r="36" spans="1:9" s="11" customFormat="1" ht="39.950000000000003" customHeight="1" thickBot="1" x14ac:dyDescent="0.25">
      <c r="A36" s="103" t="s">
        <v>3</v>
      </c>
      <c r="B36" s="104"/>
      <c r="C36" s="105"/>
      <c r="D36" s="9"/>
    </row>
    <row r="37" spans="1:9" s="6" customFormat="1" ht="199.5" customHeight="1" thickBot="1" x14ac:dyDescent="0.25">
      <c r="A37" s="140"/>
      <c r="B37" s="141"/>
      <c r="C37" s="142"/>
    </row>
  </sheetData>
  <dataConsolidate/>
  <mergeCells count="6">
    <mergeCell ref="E3:F3"/>
    <mergeCell ref="D3:D4"/>
    <mergeCell ref="A1:C1"/>
    <mergeCell ref="A37:C37"/>
    <mergeCell ref="A4:C4"/>
    <mergeCell ref="A2:B2"/>
  </mergeCells>
  <printOptions horizontalCentered="1"/>
  <pageMargins left="0.39370078740157483" right="0.39370078740157483" top="0" bottom="0" header="0" footer="0"/>
  <pageSetup paperSize="9" scale="63" fitToHeight="2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'Tableau de synthese'!$B$20:$B$21</xm:f>
          </x14:formula1>
          <xm:sqref>C5 C21</xm:sqref>
        </x14:dataValidation>
        <x14:dataValidation type="list" allowBlank="1" showInputMessage="1" showErrorMessage="1">
          <x14:formula1>
            <xm:f>'Tableau de synthese'!$A$20:$A$24</xm:f>
          </x14:formula1>
          <xm:sqref>C35 C15 C18:C20 C11:C13 C28 C30:C33</xm:sqref>
        </x14:dataValidation>
        <x14:dataValidation type="list" allowBlank="1" showInputMessage="1" showErrorMessage="1">
          <x14:formula1>
            <xm:f>'Tableau de synthese'!$A$21:$A$24</xm:f>
          </x14:formula1>
          <xm:sqref>C14 C16:C17 C29 C34 C6:C10 C22:C27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 enableFormatConditionsCalculation="0">
    <tabColor theme="9" tint="0.39997558519241921"/>
  </sheetPr>
  <dimension ref="A1:GB62"/>
  <sheetViews>
    <sheetView zoomScale="60" zoomScaleNormal="60" zoomScaleSheetLayoutView="80" workbookViewId="0">
      <selection activeCell="F5" sqref="F5"/>
    </sheetView>
  </sheetViews>
  <sheetFormatPr baseColWidth="10" defaultRowHeight="15" x14ac:dyDescent="0.2"/>
  <cols>
    <col min="1" max="1" width="27.7109375" style="27" customWidth="1"/>
    <col min="2" max="2" width="223.140625" style="27" customWidth="1"/>
    <col min="3" max="3" width="9" style="28" customWidth="1"/>
    <col min="4" max="4" width="11.42578125" style="24"/>
    <col min="5" max="5" width="11.42578125" style="58"/>
    <col min="6" max="6" width="11.42578125" style="1"/>
    <col min="7" max="7" width="21.42578125" style="1" bestFit="1" customWidth="1"/>
    <col min="8" max="8" width="11.42578125" style="1"/>
    <col min="9" max="9" width="19.140625" style="1" customWidth="1"/>
    <col min="10" max="16384" width="11.42578125" style="1"/>
  </cols>
  <sheetData>
    <row r="1" spans="1:184" s="14" customFormat="1" ht="56.25" customHeight="1" thickBot="1" x14ac:dyDescent="0.25">
      <c r="A1" s="149" t="s">
        <v>6</v>
      </c>
      <c r="B1" s="149"/>
      <c r="C1" s="149"/>
      <c r="D1" s="2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</row>
    <row r="2" spans="1:184" s="11" customFormat="1" ht="44.25" customHeight="1" x14ac:dyDescent="0.2">
      <c r="A2" s="155" t="str">
        <f>'AXE 1 CO-PILOTAGE'!A2:C2</f>
        <v xml:space="preserve">OASIE  Rythmes Scolaires                                                           </v>
      </c>
      <c r="B2" s="156"/>
      <c r="C2" s="106" t="str">
        <f>'AXE 1 CO-PILOTAGE'!C2</f>
        <v>Ecole …</v>
      </c>
      <c r="D2" s="22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</row>
    <row r="3" spans="1:184" s="5" customFormat="1" ht="57" thickBot="1" x14ac:dyDescent="0.25">
      <c r="A3" s="107" t="s">
        <v>0</v>
      </c>
      <c r="B3" s="108" t="str">
        <f>'AXE 1 CO-PILOTAGE'!B3</f>
        <v>Questions : - l'estimation de l'indice s'effectue sur une échelle de 0 ("Pas du tout") à 3 ("Très significativement")
"Hors contexte" s'adresse aux questions sans objet sur le site étudié
"0" est l'indice d'une composante du dispositif non traitée actuellement</v>
      </c>
      <c r="C3" s="109" t="s">
        <v>1</v>
      </c>
      <c r="D3" s="137" t="s">
        <v>281</v>
      </c>
      <c r="E3" s="135"/>
      <c r="F3" s="136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</row>
    <row r="4" spans="1:184" s="5" customFormat="1" ht="27" customHeight="1" thickBot="1" x14ac:dyDescent="0.25">
      <c r="A4" s="150" t="s">
        <v>194</v>
      </c>
      <c r="B4" s="147"/>
      <c r="C4" s="151"/>
      <c r="D4" s="148"/>
      <c r="E4" s="55" t="s">
        <v>278</v>
      </c>
      <c r="F4" s="56" t="s">
        <v>279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</row>
    <row r="5" spans="1:184" s="6" customFormat="1" ht="54.95" customHeight="1" thickBot="1" x14ac:dyDescent="0.25">
      <c r="A5" s="110" t="s">
        <v>155</v>
      </c>
      <c r="B5" s="111" t="s">
        <v>196</v>
      </c>
      <c r="C5" s="112">
        <v>1</v>
      </c>
      <c r="D5" s="78">
        <f>C5</f>
        <v>1</v>
      </c>
      <c r="E5" s="72">
        <v>1</v>
      </c>
      <c r="F5" s="72">
        <f>D5*E5</f>
        <v>1</v>
      </c>
      <c r="G5" s="2"/>
      <c r="H5" s="2"/>
      <c r="I5" s="29"/>
      <c r="J5" s="2"/>
      <c r="K5" s="2"/>
      <c r="L5" s="2"/>
      <c r="M5" s="2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</row>
    <row r="6" spans="1:184" s="6" customFormat="1" ht="54.95" customHeight="1" thickBot="1" x14ac:dyDescent="0.25">
      <c r="A6" s="110" t="s">
        <v>84</v>
      </c>
      <c r="B6" s="113" t="s">
        <v>235</v>
      </c>
      <c r="C6" s="112">
        <v>3</v>
      </c>
      <c r="D6" s="78">
        <f>C6</f>
        <v>3</v>
      </c>
      <c r="E6" s="72">
        <v>20</v>
      </c>
      <c r="F6" s="72">
        <f t="shared" ref="F6:F51" si="0">D6*E6</f>
        <v>60</v>
      </c>
      <c r="G6" s="2"/>
      <c r="H6" s="2"/>
      <c r="I6" s="29"/>
      <c r="J6" s="2"/>
      <c r="K6" s="2"/>
      <c r="L6" s="2"/>
      <c r="M6" s="2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</row>
    <row r="7" spans="1:184" s="6" customFormat="1" ht="54.95" customHeight="1" thickBot="1" x14ac:dyDescent="0.25">
      <c r="A7" s="110" t="s">
        <v>85</v>
      </c>
      <c r="B7" s="113" t="s">
        <v>236</v>
      </c>
      <c r="C7" s="112">
        <v>1</v>
      </c>
      <c r="D7" s="78">
        <f t="shared" ref="D7:D10" si="1">C7</f>
        <v>1</v>
      </c>
      <c r="E7" s="72">
        <v>20</v>
      </c>
      <c r="F7" s="72">
        <f t="shared" si="0"/>
        <v>20</v>
      </c>
      <c r="G7" s="2"/>
      <c r="H7" s="2"/>
      <c r="I7" s="29"/>
      <c r="J7" s="2"/>
      <c r="K7" s="2"/>
      <c r="L7" s="2"/>
      <c r="M7" s="2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</row>
    <row r="8" spans="1:184" s="6" customFormat="1" ht="54.95" customHeight="1" thickBot="1" x14ac:dyDescent="0.25">
      <c r="A8" s="110" t="s">
        <v>86</v>
      </c>
      <c r="B8" s="113" t="s">
        <v>237</v>
      </c>
      <c r="C8" s="112">
        <v>1</v>
      </c>
      <c r="D8" s="78">
        <f t="shared" si="1"/>
        <v>1</v>
      </c>
      <c r="E8" s="72">
        <v>20</v>
      </c>
      <c r="F8" s="72">
        <f t="shared" si="0"/>
        <v>20</v>
      </c>
      <c r="G8" s="2"/>
      <c r="H8" s="2"/>
      <c r="I8" s="29"/>
      <c r="J8" s="2"/>
      <c r="K8" s="2"/>
      <c r="L8" s="2"/>
      <c r="M8" s="2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</row>
    <row r="9" spans="1:184" s="6" customFormat="1" ht="54.95" customHeight="1" thickBot="1" x14ac:dyDescent="0.25">
      <c r="A9" s="110" t="s">
        <v>87</v>
      </c>
      <c r="B9" s="113" t="s">
        <v>238</v>
      </c>
      <c r="C9" s="112">
        <v>0</v>
      </c>
      <c r="D9" s="78">
        <f t="shared" si="1"/>
        <v>0</v>
      </c>
      <c r="E9" s="72">
        <v>20</v>
      </c>
      <c r="F9" s="72">
        <f t="shared" si="0"/>
        <v>0</v>
      </c>
      <c r="G9" s="2"/>
      <c r="H9" s="2"/>
      <c r="I9" s="29"/>
      <c r="J9" s="2"/>
      <c r="K9" s="2"/>
      <c r="L9" s="2"/>
      <c r="M9" s="2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</row>
    <row r="10" spans="1:184" s="6" customFormat="1" ht="54.95" customHeight="1" thickBot="1" x14ac:dyDescent="0.25">
      <c r="A10" s="110" t="s">
        <v>88</v>
      </c>
      <c r="B10" s="113" t="s">
        <v>239</v>
      </c>
      <c r="C10" s="112">
        <v>1</v>
      </c>
      <c r="D10" s="78">
        <f t="shared" si="1"/>
        <v>1</v>
      </c>
      <c r="E10" s="72">
        <v>20</v>
      </c>
      <c r="F10" s="72">
        <f t="shared" si="0"/>
        <v>20</v>
      </c>
      <c r="G10" s="2"/>
      <c r="H10" s="2"/>
      <c r="I10" s="29"/>
      <c r="J10" s="2"/>
      <c r="K10" s="2"/>
      <c r="L10" s="2"/>
      <c r="M10" s="29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</row>
    <row r="11" spans="1:184" s="6" customFormat="1" ht="54.95" customHeight="1" thickBot="1" x14ac:dyDescent="0.25">
      <c r="A11" s="110" t="s">
        <v>89</v>
      </c>
      <c r="B11" s="113" t="s">
        <v>188</v>
      </c>
      <c r="C11" s="112">
        <v>1</v>
      </c>
      <c r="D11" s="79">
        <f>IF(C11=0,0,2)</f>
        <v>2</v>
      </c>
      <c r="E11" s="72">
        <v>1</v>
      </c>
      <c r="F11" s="72">
        <f t="shared" si="0"/>
        <v>2</v>
      </c>
      <c r="G11" s="2"/>
      <c r="H11" s="2"/>
      <c r="I11" s="29"/>
      <c r="J11" s="2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</row>
    <row r="12" spans="1:184" s="6" customFormat="1" ht="54.95" customHeight="1" thickBot="1" x14ac:dyDescent="0.25">
      <c r="A12" s="110" t="s">
        <v>156</v>
      </c>
      <c r="B12" s="113" t="s">
        <v>157</v>
      </c>
      <c r="C12" s="112">
        <v>3</v>
      </c>
      <c r="D12" s="78">
        <f>C12</f>
        <v>3</v>
      </c>
      <c r="E12" s="72">
        <v>1</v>
      </c>
      <c r="F12" s="72">
        <f t="shared" si="0"/>
        <v>3</v>
      </c>
      <c r="G12" s="2"/>
      <c r="H12" s="2"/>
      <c r="I12" s="2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</row>
    <row r="13" spans="1:184" s="6" customFormat="1" ht="54.95" customHeight="1" thickBot="1" x14ac:dyDescent="0.25">
      <c r="A13" s="110" t="s">
        <v>232</v>
      </c>
      <c r="B13" s="113" t="s">
        <v>240</v>
      </c>
      <c r="C13" s="112">
        <v>3</v>
      </c>
      <c r="D13" s="78">
        <f>C13</f>
        <v>3</v>
      </c>
      <c r="E13" s="72">
        <v>1</v>
      </c>
      <c r="F13" s="72">
        <f t="shared" si="0"/>
        <v>3</v>
      </c>
      <c r="G13" s="2"/>
      <c r="H13" s="2"/>
      <c r="I13" s="2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</row>
    <row r="14" spans="1:184" s="6" customFormat="1" ht="54.95" customHeight="1" thickBot="1" x14ac:dyDescent="0.25">
      <c r="A14" s="110" t="s">
        <v>233</v>
      </c>
      <c r="B14" s="113" t="s">
        <v>241</v>
      </c>
      <c r="C14" s="112">
        <v>0</v>
      </c>
      <c r="D14" s="78">
        <f>C14</f>
        <v>0</v>
      </c>
      <c r="E14" s="72">
        <v>1</v>
      </c>
      <c r="F14" s="72">
        <f t="shared" si="0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</row>
    <row r="15" spans="1:184" s="6" customFormat="1" ht="54.95" customHeight="1" thickBot="1" x14ac:dyDescent="0.25">
      <c r="A15" s="110" t="s">
        <v>234</v>
      </c>
      <c r="B15" s="114" t="s">
        <v>242</v>
      </c>
      <c r="C15" s="112">
        <v>3</v>
      </c>
      <c r="D15" s="78">
        <f>C15</f>
        <v>3</v>
      </c>
      <c r="E15" s="72">
        <v>1</v>
      </c>
      <c r="F15" s="72">
        <f t="shared" si="0"/>
        <v>3</v>
      </c>
      <c r="G15" s="64">
        <f>SUM(F5:F15)</f>
        <v>132</v>
      </c>
      <c r="H15" s="64">
        <f>SUM(E5:E15)</f>
        <v>106</v>
      </c>
      <c r="I15" s="65">
        <f>G15/H15</f>
        <v>1.2452830188679245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</row>
    <row r="16" spans="1:184" s="6" customFormat="1" ht="54.95" customHeight="1" thickBot="1" x14ac:dyDescent="0.25">
      <c r="A16" s="115" t="s">
        <v>180</v>
      </c>
      <c r="B16" s="116" t="s">
        <v>158</v>
      </c>
      <c r="C16" s="112">
        <v>3</v>
      </c>
      <c r="D16" s="80">
        <f t="shared" ref="D16:D17" si="2">C16</f>
        <v>3</v>
      </c>
      <c r="E16" s="75">
        <v>1</v>
      </c>
      <c r="F16" s="75">
        <f t="shared" si="0"/>
        <v>3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</row>
    <row r="17" spans="1:184" s="6" customFormat="1" ht="54.95" customHeight="1" thickBot="1" x14ac:dyDescent="0.25">
      <c r="A17" s="115" t="s">
        <v>90</v>
      </c>
      <c r="B17" s="116" t="s">
        <v>160</v>
      </c>
      <c r="C17" s="112">
        <v>3</v>
      </c>
      <c r="D17" s="80">
        <f t="shared" si="2"/>
        <v>3</v>
      </c>
      <c r="E17" s="75">
        <v>1</v>
      </c>
      <c r="F17" s="75">
        <f t="shared" si="0"/>
        <v>3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</row>
    <row r="18" spans="1:184" s="6" customFormat="1" ht="54.95" customHeight="1" thickBot="1" x14ac:dyDescent="0.25">
      <c r="A18" s="115" t="s">
        <v>91</v>
      </c>
      <c r="B18" s="116" t="s">
        <v>159</v>
      </c>
      <c r="C18" s="112">
        <v>3</v>
      </c>
      <c r="D18" s="80">
        <f>C18</f>
        <v>3</v>
      </c>
      <c r="E18" s="75">
        <v>1</v>
      </c>
      <c r="F18" s="75">
        <f t="shared" si="0"/>
        <v>3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</row>
    <row r="19" spans="1:184" s="6" customFormat="1" ht="54.95" customHeight="1" thickBot="1" x14ac:dyDescent="0.25">
      <c r="A19" s="115" t="s">
        <v>92</v>
      </c>
      <c r="B19" s="116" t="s">
        <v>161</v>
      </c>
      <c r="C19" s="112">
        <v>1</v>
      </c>
      <c r="D19" s="81">
        <f>IF(C19=0,0,2)</f>
        <v>2</v>
      </c>
      <c r="E19" s="75">
        <v>1</v>
      </c>
      <c r="F19" s="75">
        <f t="shared" si="0"/>
        <v>2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</row>
    <row r="20" spans="1:184" s="6" customFormat="1" ht="70.5" customHeight="1" thickBot="1" x14ac:dyDescent="0.25">
      <c r="A20" s="115" t="s">
        <v>93</v>
      </c>
      <c r="B20" s="116" t="s">
        <v>162</v>
      </c>
      <c r="C20" s="112">
        <v>0</v>
      </c>
      <c r="D20" s="80">
        <f>C20</f>
        <v>0</v>
      </c>
      <c r="E20" s="75">
        <v>10</v>
      </c>
      <c r="F20" s="75">
        <f t="shared" si="0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</row>
    <row r="21" spans="1:184" s="6" customFormat="1" ht="54.95" customHeight="1" thickBot="1" x14ac:dyDescent="0.25">
      <c r="A21" s="115" t="s">
        <v>94</v>
      </c>
      <c r="B21" s="116" t="s">
        <v>163</v>
      </c>
      <c r="C21" s="112">
        <v>0</v>
      </c>
      <c r="D21" s="81">
        <f>IF(C21=0,0,2)</f>
        <v>0</v>
      </c>
      <c r="E21" s="75">
        <v>1</v>
      </c>
      <c r="F21" s="75">
        <f t="shared" si="0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</row>
    <row r="22" spans="1:184" s="6" customFormat="1" ht="54.95" customHeight="1" thickBot="1" x14ac:dyDescent="0.25">
      <c r="A22" s="115" t="s">
        <v>95</v>
      </c>
      <c r="B22" s="116" t="s">
        <v>164</v>
      </c>
      <c r="C22" s="112">
        <v>0</v>
      </c>
      <c r="D22" s="81">
        <f>IF(C22=0,0,2)</f>
        <v>0</v>
      </c>
      <c r="E22" s="75">
        <v>1</v>
      </c>
      <c r="F22" s="75">
        <f t="shared" si="0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</row>
    <row r="23" spans="1:184" s="6" customFormat="1" ht="54.95" customHeight="1" thickBot="1" x14ac:dyDescent="0.25">
      <c r="A23" s="115" t="s">
        <v>181</v>
      </c>
      <c r="B23" s="116" t="s">
        <v>165</v>
      </c>
      <c r="C23" s="112">
        <v>0</v>
      </c>
      <c r="D23" s="81">
        <f t="shared" ref="D23:D31" si="3">IF(C23=0,0,2)</f>
        <v>0</v>
      </c>
      <c r="E23" s="75">
        <v>1</v>
      </c>
      <c r="F23" s="75">
        <f t="shared" si="0"/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</row>
    <row r="24" spans="1:184" s="6" customFormat="1" ht="54.95" customHeight="1" thickBot="1" x14ac:dyDescent="0.25">
      <c r="A24" s="115" t="s">
        <v>182</v>
      </c>
      <c r="B24" s="116" t="s">
        <v>166</v>
      </c>
      <c r="C24" s="112">
        <v>0</v>
      </c>
      <c r="D24" s="81">
        <f t="shared" si="3"/>
        <v>0</v>
      </c>
      <c r="E24" s="75">
        <v>1</v>
      </c>
      <c r="F24" s="75">
        <f t="shared" si="0"/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</row>
    <row r="25" spans="1:184" s="6" customFormat="1" ht="54.95" customHeight="1" thickBot="1" x14ac:dyDescent="0.25">
      <c r="A25" s="115" t="s">
        <v>183</v>
      </c>
      <c r="B25" s="116" t="s">
        <v>167</v>
      </c>
      <c r="C25" s="112">
        <v>0</v>
      </c>
      <c r="D25" s="81">
        <f t="shared" si="3"/>
        <v>0</v>
      </c>
      <c r="E25" s="75">
        <v>1</v>
      </c>
      <c r="F25" s="75">
        <f t="shared" si="0"/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</row>
    <row r="26" spans="1:184" s="6" customFormat="1" ht="54.95" customHeight="1" thickBot="1" x14ac:dyDescent="0.25">
      <c r="A26" s="115" t="s">
        <v>184</v>
      </c>
      <c r="B26" s="116" t="s">
        <v>168</v>
      </c>
      <c r="C26" s="112">
        <v>0</v>
      </c>
      <c r="D26" s="81">
        <f t="shared" si="3"/>
        <v>0</v>
      </c>
      <c r="E26" s="75">
        <v>1</v>
      </c>
      <c r="F26" s="75">
        <f t="shared" si="0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</row>
    <row r="27" spans="1:184" s="6" customFormat="1" ht="54.95" customHeight="1" thickBot="1" x14ac:dyDescent="0.25">
      <c r="A27" s="115" t="s">
        <v>185</v>
      </c>
      <c r="B27" s="116" t="s">
        <v>169</v>
      </c>
      <c r="C27" s="112">
        <v>0</v>
      </c>
      <c r="D27" s="81">
        <f t="shared" si="3"/>
        <v>0</v>
      </c>
      <c r="E27" s="75">
        <v>10</v>
      </c>
      <c r="F27" s="75">
        <f t="shared" si="0"/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</row>
    <row r="28" spans="1:184" s="6" customFormat="1" ht="54.95" customHeight="1" thickBot="1" x14ac:dyDescent="0.25">
      <c r="A28" s="115" t="s">
        <v>186</v>
      </c>
      <c r="B28" s="116" t="s">
        <v>170</v>
      </c>
      <c r="C28" s="112">
        <v>1</v>
      </c>
      <c r="D28" s="81">
        <f t="shared" si="3"/>
        <v>2</v>
      </c>
      <c r="E28" s="75">
        <v>1</v>
      </c>
      <c r="F28" s="75">
        <f t="shared" si="0"/>
        <v>2</v>
      </c>
      <c r="G28" s="64">
        <f>SUM(F16:F28)</f>
        <v>13</v>
      </c>
      <c r="H28" s="64">
        <f>SUM(E16:E28)</f>
        <v>31</v>
      </c>
      <c r="I28" s="65">
        <f>G28/H28</f>
        <v>0.41935483870967744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</row>
    <row r="29" spans="1:184" s="6" customFormat="1" ht="54.95" customHeight="1" thickBot="1" x14ac:dyDescent="0.25">
      <c r="A29" s="117" t="s">
        <v>187</v>
      </c>
      <c r="B29" s="114" t="s">
        <v>171</v>
      </c>
      <c r="C29" s="112">
        <v>0</v>
      </c>
      <c r="D29" s="79">
        <f t="shared" si="3"/>
        <v>0</v>
      </c>
      <c r="E29" s="72">
        <v>1</v>
      </c>
      <c r="F29" s="72">
        <f t="shared" si="0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</row>
    <row r="30" spans="1:184" s="6" customFormat="1" ht="54.95" customHeight="1" thickBot="1" x14ac:dyDescent="0.25">
      <c r="A30" s="117" t="s">
        <v>96</v>
      </c>
      <c r="B30" s="114" t="s">
        <v>172</v>
      </c>
      <c r="C30" s="112">
        <v>0</v>
      </c>
      <c r="D30" s="79">
        <f t="shared" si="3"/>
        <v>0</v>
      </c>
      <c r="E30" s="72">
        <v>1</v>
      </c>
      <c r="F30" s="72">
        <f t="shared" si="0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</row>
    <row r="31" spans="1:184" s="6" customFormat="1" ht="54.95" customHeight="1" thickBot="1" x14ac:dyDescent="0.25">
      <c r="A31" s="117" t="s">
        <v>97</v>
      </c>
      <c r="B31" s="114" t="s">
        <v>173</v>
      </c>
      <c r="C31" s="112">
        <v>0</v>
      </c>
      <c r="D31" s="79">
        <f t="shared" si="3"/>
        <v>0</v>
      </c>
      <c r="E31" s="72">
        <v>1</v>
      </c>
      <c r="F31" s="72">
        <f t="shared" si="0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</row>
    <row r="32" spans="1:184" s="6" customFormat="1" ht="54.95" customHeight="1" thickBot="1" x14ac:dyDescent="0.25">
      <c r="A32" s="117" t="s">
        <v>98</v>
      </c>
      <c r="B32" s="114" t="s">
        <v>174</v>
      </c>
      <c r="C32" s="112">
        <v>3</v>
      </c>
      <c r="D32" s="78">
        <f>C32</f>
        <v>3</v>
      </c>
      <c r="E32" s="72">
        <v>1</v>
      </c>
      <c r="F32" s="72">
        <f t="shared" si="0"/>
        <v>3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</row>
    <row r="33" spans="1:184" s="6" customFormat="1" ht="54.95" customHeight="1" thickBot="1" x14ac:dyDescent="0.25">
      <c r="A33" s="117" t="s">
        <v>99</v>
      </c>
      <c r="B33" s="114" t="s">
        <v>175</v>
      </c>
      <c r="C33" s="112">
        <v>3</v>
      </c>
      <c r="D33" s="78">
        <f>C33</f>
        <v>3</v>
      </c>
      <c r="E33" s="72">
        <v>1</v>
      </c>
      <c r="F33" s="72">
        <f t="shared" si="0"/>
        <v>3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</row>
    <row r="34" spans="1:184" s="6" customFormat="1" ht="54.95" customHeight="1" thickBot="1" x14ac:dyDescent="0.25">
      <c r="A34" s="117" t="s">
        <v>100</v>
      </c>
      <c r="B34" s="114" t="s">
        <v>176</v>
      </c>
      <c r="C34" s="112">
        <v>3</v>
      </c>
      <c r="D34" s="78">
        <f t="shared" ref="D34:D35" si="4">C34</f>
        <v>3</v>
      </c>
      <c r="E34" s="72">
        <v>1</v>
      </c>
      <c r="F34" s="72">
        <f t="shared" si="0"/>
        <v>3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</row>
    <row r="35" spans="1:184" s="6" customFormat="1" ht="54.95" customHeight="1" thickBot="1" x14ac:dyDescent="0.25">
      <c r="A35" s="117" t="s">
        <v>101</v>
      </c>
      <c r="B35" s="114" t="s">
        <v>104</v>
      </c>
      <c r="C35" s="112">
        <v>3</v>
      </c>
      <c r="D35" s="78">
        <f t="shared" si="4"/>
        <v>3</v>
      </c>
      <c r="E35" s="72">
        <v>1</v>
      </c>
      <c r="F35" s="72">
        <f t="shared" si="0"/>
        <v>3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</row>
    <row r="36" spans="1:184" s="6" customFormat="1" ht="54.95" customHeight="1" thickBot="1" x14ac:dyDescent="0.25">
      <c r="A36" s="117" t="s">
        <v>102</v>
      </c>
      <c r="B36" s="114" t="s">
        <v>243</v>
      </c>
      <c r="C36" s="112">
        <v>1</v>
      </c>
      <c r="D36" s="79">
        <f t="shared" ref="D36:D40" si="5">IF(C36=0,0,2)</f>
        <v>2</v>
      </c>
      <c r="E36" s="72">
        <v>20</v>
      </c>
      <c r="F36" s="72">
        <f t="shared" si="0"/>
        <v>40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</row>
    <row r="37" spans="1:184" s="6" customFormat="1" ht="54.95" customHeight="1" thickBot="1" x14ac:dyDescent="0.25">
      <c r="A37" s="117" t="s">
        <v>103</v>
      </c>
      <c r="B37" s="114" t="s">
        <v>244</v>
      </c>
      <c r="C37" s="112">
        <v>3</v>
      </c>
      <c r="D37" s="79">
        <f>C37</f>
        <v>3</v>
      </c>
      <c r="E37" s="72">
        <v>1</v>
      </c>
      <c r="F37" s="72">
        <f t="shared" si="0"/>
        <v>3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</row>
    <row r="38" spans="1:184" s="6" customFormat="1" ht="54.95" customHeight="1" thickBot="1" x14ac:dyDescent="0.25">
      <c r="A38" s="117" t="s">
        <v>105</v>
      </c>
      <c r="B38" s="114" t="s">
        <v>245</v>
      </c>
      <c r="C38" s="112">
        <v>1</v>
      </c>
      <c r="D38" s="79">
        <f>C38</f>
        <v>1</v>
      </c>
      <c r="E38" s="72">
        <v>1</v>
      </c>
      <c r="F38" s="72">
        <f t="shared" si="0"/>
        <v>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</row>
    <row r="39" spans="1:184" s="6" customFormat="1" ht="54.95" customHeight="1" thickBot="1" x14ac:dyDescent="0.25">
      <c r="A39" s="117" t="s">
        <v>106</v>
      </c>
      <c r="B39" s="114" t="s">
        <v>246</v>
      </c>
      <c r="C39" s="112">
        <v>0</v>
      </c>
      <c r="D39" s="79">
        <f t="shared" si="5"/>
        <v>0</v>
      </c>
      <c r="E39" s="72">
        <v>5</v>
      </c>
      <c r="F39" s="72">
        <f t="shared" si="0"/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</row>
    <row r="40" spans="1:184" s="6" customFormat="1" ht="54.95" customHeight="1" thickBot="1" x14ac:dyDescent="0.25">
      <c r="A40" s="117" t="s">
        <v>107</v>
      </c>
      <c r="B40" s="114" t="s">
        <v>177</v>
      </c>
      <c r="C40" s="112">
        <v>0</v>
      </c>
      <c r="D40" s="79">
        <f t="shared" si="5"/>
        <v>0</v>
      </c>
      <c r="E40" s="72">
        <v>1</v>
      </c>
      <c r="F40" s="72">
        <f t="shared" si="0"/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</row>
    <row r="41" spans="1:184" s="6" customFormat="1" ht="54.95" customHeight="1" thickBot="1" x14ac:dyDescent="0.25">
      <c r="A41" s="117" t="s">
        <v>108</v>
      </c>
      <c r="B41" s="114" t="s">
        <v>178</v>
      </c>
      <c r="C41" s="112">
        <v>0</v>
      </c>
      <c r="D41" s="78">
        <f>C41</f>
        <v>0</v>
      </c>
      <c r="E41" s="72">
        <v>1</v>
      </c>
      <c r="F41" s="72">
        <f t="shared" si="0"/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</row>
    <row r="42" spans="1:184" s="6" customFormat="1" ht="54.95" customHeight="1" thickBot="1" x14ac:dyDescent="0.25">
      <c r="A42" s="117" t="s">
        <v>109</v>
      </c>
      <c r="B42" s="114" t="s">
        <v>139</v>
      </c>
      <c r="C42" s="112">
        <v>3</v>
      </c>
      <c r="D42" s="78">
        <f>C42</f>
        <v>3</v>
      </c>
      <c r="E42" s="72">
        <v>1</v>
      </c>
      <c r="F42" s="72">
        <f t="shared" si="0"/>
        <v>3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</row>
    <row r="43" spans="1:184" s="6" customFormat="1" ht="54.95" customHeight="1" thickBot="1" x14ac:dyDescent="0.25">
      <c r="A43" s="117" t="s">
        <v>110</v>
      </c>
      <c r="B43" s="114" t="s">
        <v>179</v>
      </c>
      <c r="C43" s="112">
        <v>3</v>
      </c>
      <c r="D43" s="78">
        <f>C43</f>
        <v>3</v>
      </c>
      <c r="E43" s="72">
        <v>1</v>
      </c>
      <c r="F43" s="72">
        <f t="shared" si="0"/>
        <v>3</v>
      </c>
      <c r="G43" s="64">
        <f>SUM(F29:F43)</f>
        <v>62</v>
      </c>
      <c r="H43" s="64">
        <f>SUM(E29:E43)</f>
        <v>38</v>
      </c>
      <c r="I43" s="65">
        <f>G43/H43</f>
        <v>1.631578947368421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</row>
    <row r="44" spans="1:184" s="6" customFormat="1" ht="54.95" customHeight="1" thickBot="1" x14ac:dyDescent="0.25">
      <c r="A44" s="118" t="s">
        <v>253</v>
      </c>
      <c r="B44" s="94" t="s">
        <v>249</v>
      </c>
      <c r="C44" s="112">
        <v>1</v>
      </c>
      <c r="D44" s="80">
        <f t="shared" ref="D44:D49" si="6">C44</f>
        <v>1</v>
      </c>
      <c r="E44" s="75">
        <v>10</v>
      </c>
      <c r="F44" s="75">
        <f t="shared" si="0"/>
        <v>10</v>
      </c>
    </row>
    <row r="45" spans="1:184" s="6" customFormat="1" ht="54.95" customHeight="1" thickBot="1" x14ac:dyDescent="0.25">
      <c r="A45" s="118" t="s">
        <v>254</v>
      </c>
      <c r="B45" s="94" t="s">
        <v>250</v>
      </c>
      <c r="C45" s="112">
        <v>3</v>
      </c>
      <c r="D45" s="80">
        <f t="shared" si="6"/>
        <v>3</v>
      </c>
      <c r="E45" s="75">
        <v>10</v>
      </c>
      <c r="F45" s="75">
        <f t="shared" si="0"/>
        <v>30</v>
      </c>
    </row>
    <row r="46" spans="1:184" s="6" customFormat="1" ht="54.95" customHeight="1" thickBot="1" x14ac:dyDescent="0.25">
      <c r="A46" s="118" t="s">
        <v>255</v>
      </c>
      <c r="B46" s="94" t="s">
        <v>251</v>
      </c>
      <c r="C46" s="112">
        <v>3</v>
      </c>
      <c r="D46" s="80">
        <f t="shared" si="6"/>
        <v>3</v>
      </c>
      <c r="E46" s="75">
        <v>10</v>
      </c>
      <c r="F46" s="75">
        <f t="shared" si="0"/>
        <v>30</v>
      </c>
    </row>
    <row r="47" spans="1:184" s="6" customFormat="1" ht="54.95" customHeight="1" thickBot="1" x14ac:dyDescent="0.25">
      <c r="A47" s="118" t="s">
        <v>256</v>
      </c>
      <c r="B47" s="94" t="s">
        <v>252</v>
      </c>
      <c r="C47" s="112">
        <v>2</v>
      </c>
      <c r="D47" s="80">
        <f t="shared" si="6"/>
        <v>2</v>
      </c>
      <c r="E47" s="75">
        <v>10</v>
      </c>
      <c r="F47" s="75">
        <f t="shared" si="0"/>
        <v>20</v>
      </c>
    </row>
    <row r="48" spans="1:184" s="6" customFormat="1" ht="54.95" customHeight="1" thickBot="1" x14ac:dyDescent="0.25">
      <c r="A48" s="118" t="s">
        <v>259</v>
      </c>
      <c r="B48" s="94" t="s">
        <v>261</v>
      </c>
      <c r="C48" s="112">
        <v>1</v>
      </c>
      <c r="D48" s="80">
        <f t="shared" si="6"/>
        <v>1</v>
      </c>
      <c r="E48" s="75">
        <v>1</v>
      </c>
      <c r="F48" s="75">
        <f t="shared" si="0"/>
        <v>1</v>
      </c>
    </row>
    <row r="49" spans="1:184" s="6" customFormat="1" ht="54.95" customHeight="1" thickBot="1" x14ac:dyDescent="0.25">
      <c r="A49" s="118" t="s">
        <v>260</v>
      </c>
      <c r="B49" s="94" t="s">
        <v>262</v>
      </c>
      <c r="C49" s="112">
        <v>1</v>
      </c>
      <c r="D49" s="80">
        <f t="shared" si="6"/>
        <v>1</v>
      </c>
      <c r="E49" s="75">
        <v>1</v>
      </c>
      <c r="F49" s="75">
        <f t="shared" si="0"/>
        <v>1</v>
      </c>
    </row>
    <row r="50" spans="1:184" s="6" customFormat="1" ht="54.95" customHeight="1" thickBot="1" x14ac:dyDescent="0.25">
      <c r="A50" s="118" t="s">
        <v>257</v>
      </c>
      <c r="B50" s="94" t="s">
        <v>248</v>
      </c>
      <c r="C50" s="112">
        <v>2</v>
      </c>
      <c r="D50" s="80">
        <f>C50</f>
        <v>2</v>
      </c>
      <c r="E50" s="75">
        <v>5</v>
      </c>
      <c r="F50" s="75">
        <f t="shared" si="0"/>
        <v>10</v>
      </c>
    </row>
    <row r="51" spans="1:184" s="6" customFormat="1" ht="54.95" customHeight="1" x14ac:dyDescent="0.2">
      <c r="A51" s="118" t="s">
        <v>258</v>
      </c>
      <c r="B51" s="94" t="s">
        <v>247</v>
      </c>
      <c r="C51" s="112">
        <v>1</v>
      </c>
      <c r="D51" s="80">
        <f>C51</f>
        <v>1</v>
      </c>
      <c r="E51" s="75">
        <v>5</v>
      </c>
      <c r="F51" s="75">
        <f t="shared" si="0"/>
        <v>5</v>
      </c>
      <c r="G51" s="62">
        <f>SUM(F44:F51)</f>
        <v>107</v>
      </c>
      <c r="H51" s="62">
        <f>SUM(E44:E51)</f>
        <v>52</v>
      </c>
      <c r="I51" s="63">
        <f>G51/H51</f>
        <v>2.0576923076923075</v>
      </c>
    </row>
    <row r="52" spans="1:184" s="11" customFormat="1" ht="39.950000000000003" customHeight="1" x14ac:dyDescent="0.2">
      <c r="A52" s="152" t="s">
        <v>4</v>
      </c>
      <c r="B52" s="153"/>
      <c r="C52" s="154"/>
      <c r="D52" s="22"/>
      <c r="E52" s="59"/>
      <c r="F52" s="59"/>
      <c r="G52" s="6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</row>
    <row r="53" spans="1:184" s="6" customFormat="1" ht="129.75" customHeight="1" thickBot="1" x14ac:dyDescent="0.25">
      <c r="A53" s="140"/>
      <c r="B53" s="141"/>
      <c r="C53" s="142"/>
      <c r="D53" s="23"/>
      <c r="E53" s="57"/>
    </row>
    <row r="54" spans="1:184" s="6" customFormat="1" x14ac:dyDescent="0.2">
      <c r="A54" s="25"/>
      <c r="B54" s="25"/>
      <c r="C54" s="26"/>
      <c r="D54" s="23"/>
      <c r="E54" s="57"/>
    </row>
    <row r="55" spans="1:184" s="6" customFormat="1" x14ac:dyDescent="0.2">
      <c r="A55" s="25"/>
      <c r="B55" s="25"/>
      <c r="C55" s="26"/>
      <c r="D55" s="23"/>
      <c r="E55" s="57"/>
    </row>
    <row r="56" spans="1:184" s="6" customFormat="1" x14ac:dyDescent="0.2">
      <c r="A56" s="25"/>
      <c r="B56" s="25"/>
      <c r="C56" s="26"/>
      <c r="D56" s="23"/>
      <c r="E56" s="57"/>
    </row>
    <row r="57" spans="1:184" s="6" customFormat="1" x14ac:dyDescent="0.2">
      <c r="A57" s="25"/>
      <c r="B57" s="25"/>
      <c r="C57" s="26"/>
      <c r="D57" s="23"/>
      <c r="E57" s="57"/>
    </row>
    <row r="58" spans="1:184" s="6" customFormat="1" x14ac:dyDescent="0.2">
      <c r="A58" s="25"/>
      <c r="B58" s="25"/>
      <c r="C58" s="26"/>
      <c r="D58" s="23"/>
      <c r="E58" s="57"/>
    </row>
    <row r="59" spans="1:184" s="6" customFormat="1" x14ac:dyDescent="0.2">
      <c r="A59" s="25"/>
      <c r="B59" s="25"/>
      <c r="C59" s="26"/>
      <c r="D59" s="23"/>
      <c r="E59" s="57"/>
    </row>
    <row r="60" spans="1:184" s="6" customFormat="1" x14ac:dyDescent="0.2">
      <c r="A60" s="25"/>
      <c r="B60" s="25"/>
      <c r="C60" s="26"/>
      <c r="D60" s="23"/>
      <c r="E60" s="57"/>
    </row>
    <row r="61" spans="1:184" s="6" customFormat="1" x14ac:dyDescent="0.2">
      <c r="A61" s="25"/>
      <c r="B61" s="25"/>
      <c r="C61" s="26"/>
      <c r="D61" s="23"/>
      <c r="E61" s="57"/>
    </row>
    <row r="62" spans="1:184" s="6" customFormat="1" x14ac:dyDescent="0.2">
      <c r="A62" s="25"/>
      <c r="B62" s="25"/>
      <c r="C62" s="26"/>
      <c r="D62" s="23"/>
      <c r="E62" s="57"/>
    </row>
  </sheetData>
  <mergeCells count="7">
    <mergeCell ref="E3:F3"/>
    <mergeCell ref="D3:D4"/>
    <mergeCell ref="A1:C1"/>
    <mergeCell ref="A4:C4"/>
    <mergeCell ref="A53:C53"/>
    <mergeCell ref="A52:C52"/>
    <mergeCell ref="A2:B2"/>
  </mergeCells>
  <phoneticPr fontId="0" type="noConversion"/>
  <dataValidations count="1">
    <dataValidation type="list" allowBlank="1" showInputMessage="1" showErrorMessage="1" sqref="C36">
      <formula1>$B$21:$B$22</formula1>
    </dataValidation>
  </dataValidations>
  <printOptions horizontalCentered="1"/>
  <pageMargins left="0.39370078740157483" right="0.39370078740157483" top="0.19685039370078741" bottom="0.39370078740157483" header="0" footer="0"/>
  <pageSetup paperSize="9" scale="62" fitToHeight="2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'Tableau de synthese'!$A$21:$A$24</xm:f>
          </x14:formula1>
          <xm:sqref>C5:C10 C12:C18 C32:C35 C37:C38 C41:C51</xm:sqref>
        </x14:dataValidation>
        <x14:dataValidation type="list" allowBlank="1" showInputMessage="1" showErrorMessage="1">
          <x14:formula1>
            <xm:f>'Tableau de synthese'!$B$20:$B$21</xm:f>
          </x14:formula1>
          <xm:sqref>C11 C19:C31 C39:C40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399"/>
    <pageSetUpPr fitToPage="1"/>
  </sheetPr>
  <dimension ref="A1:GC60"/>
  <sheetViews>
    <sheetView topLeftCell="B10" zoomScale="70" zoomScaleNormal="70" zoomScaleSheetLayoutView="80" workbookViewId="0">
      <selection activeCell="F6" sqref="F6"/>
    </sheetView>
  </sheetViews>
  <sheetFormatPr baseColWidth="10" defaultRowHeight="15.75" x14ac:dyDescent="0.2"/>
  <cols>
    <col min="1" max="1" width="34.140625" style="19" bestFit="1" customWidth="1"/>
    <col min="2" max="2" width="169.7109375" style="20" customWidth="1"/>
    <col min="3" max="3" width="25.7109375" style="19" customWidth="1"/>
    <col min="4" max="4" width="11.5703125" style="18" customWidth="1"/>
    <col min="5" max="32" width="11.42578125" style="2"/>
    <col min="33" max="185" width="11.42578125" style="4"/>
    <col min="186" max="16384" width="11.42578125" style="1"/>
  </cols>
  <sheetData>
    <row r="1" spans="1:185" s="14" customFormat="1" ht="52.5" customHeight="1" thickBot="1" x14ac:dyDescent="0.25">
      <c r="A1" s="149" t="s">
        <v>6</v>
      </c>
      <c r="B1" s="149"/>
      <c r="C1" s="149"/>
      <c r="D1" s="16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</row>
    <row r="2" spans="1:185" s="11" customFormat="1" ht="47.25" customHeight="1" x14ac:dyDescent="0.2">
      <c r="A2" s="155" t="str">
        <f>'AXE 1 CO-PILOTAGE'!A2:C2</f>
        <v xml:space="preserve">OASIE  Rythmes Scolaires                                                           </v>
      </c>
      <c r="B2" s="156"/>
      <c r="C2" s="106" t="str">
        <f>'AXE 1 CO-PILOTAGE'!C2</f>
        <v>Ecole …</v>
      </c>
      <c r="D2" s="1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</row>
    <row r="3" spans="1:185" s="5" customFormat="1" ht="57" customHeight="1" thickBot="1" x14ac:dyDescent="0.25">
      <c r="A3" s="107" t="s">
        <v>0</v>
      </c>
      <c r="B3" s="108" t="str">
        <f>'AXE 1 CO-PILOTAGE'!B3</f>
        <v>Questions : - l'estimation de l'indice s'effectue sur une échelle de 0 ("Pas du tout") à 3 ("Très significativement")
"Hors contexte" s'adresse aux questions sans objet sur le site étudié
"0" est l'indice d'une composante du dispositif non traitée actuellement</v>
      </c>
      <c r="C3" s="109" t="s">
        <v>1</v>
      </c>
      <c r="D3" s="137" t="s">
        <v>281</v>
      </c>
      <c r="E3" s="157"/>
      <c r="F3" s="15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</row>
    <row r="4" spans="1:185" s="11" customFormat="1" ht="31.5" customHeight="1" x14ac:dyDescent="0.2">
      <c r="A4" s="150" t="s">
        <v>195</v>
      </c>
      <c r="B4" s="159"/>
      <c r="C4" s="160"/>
      <c r="D4" s="148"/>
      <c r="E4" s="136"/>
      <c r="F4" s="136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</row>
    <row r="5" spans="1:185" s="11" customFormat="1" ht="24.75" customHeight="1" thickBot="1" x14ac:dyDescent="0.25">
      <c r="A5" s="121" t="s">
        <v>203</v>
      </c>
      <c r="B5" s="122" t="s">
        <v>202</v>
      </c>
      <c r="C5" s="123" t="s">
        <v>7</v>
      </c>
      <c r="D5" s="51"/>
      <c r="E5" s="69" t="s">
        <v>280</v>
      </c>
      <c r="F5" s="69" t="s">
        <v>279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</row>
    <row r="6" spans="1:185" s="6" customFormat="1" ht="39.950000000000003" customHeight="1" thickBot="1" x14ac:dyDescent="0.25">
      <c r="A6" s="121" t="s">
        <v>150</v>
      </c>
      <c r="B6" s="122" t="s">
        <v>145</v>
      </c>
      <c r="C6" s="123">
        <v>0</v>
      </c>
      <c r="D6" s="78">
        <f>IF(C6=0,0,2)</f>
        <v>0</v>
      </c>
      <c r="E6" s="72">
        <v>1</v>
      </c>
      <c r="F6" s="72">
        <f>D6*E6</f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</row>
    <row r="7" spans="1:185" s="6" customFormat="1" ht="39.950000000000003" customHeight="1" thickBot="1" x14ac:dyDescent="0.25">
      <c r="A7" s="121" t="s">
        <v>18</v>
      </c>
      <c r="B7" s="124" t="s">
        <v>204</v>
      </c>
      <c r="C7" s="125" t="s">
        <v>10</v>
      </c>
      <c r="D7" s="79" t="str">
        <f>IF($C$5="Non","Hors contexte",C7)</f>
        <v>Hors contexte</v>
      </c>
      <c r="E7" s="72">
        <v>1</v>
      </c>
      <c r="F7" s="72" t="str">
        <f>IF(D7="Hors contexte","_",C7)</f>
        <v>_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</row>
    <row r="8" spans="1:185" s="6" customFormat="1" ht="39.950000000000003" customHeight="1" thickBot="1" x14ac:dyDescent="0.25">
      <c r="A8" s="121" t="s">
        <v>19</v>
      </c>
      <c r="B8" s="124" t="s">
        <v>198</v>
      </c>
      <c r="C8" s="125">
        <v>2</v>
      </c>
      <c r="D8" s="79">
        <f t="shared" ref="D8:D57" si="0">C8</f>
        <v>2</v>
      </c>
      <c r="E8" s="72">
        <v>1</v>
      </c>
      <c r="F8" s="72">
        <f t="shared" ref="F8:F58" si="1">D8*E8</f>
        <v>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</row>
    <row r="9" spans="1:185" s="6" customFormat="1" ht="39.950000000000003" customHeight="1" thickBot="1" x14ac:dyDescent="0.25">
      <c r="A9" s="121" t="s">
        <v>269</v>
      </c>
      <c r="B9" s="124" t="s">
        <v>37</v>
      </c>
      <c r="C9" s="125">
        <v>1</v>
      </c>
      <c r="D9" s="79">
        <f t="shared" si="0"/>
        <v>1</v>
      </c>
      <c r="E9" s="72">
        <v>1</v>
      </c>
      <c r="F9" s="72">
        <f t="shared" si="1"/>
        <v>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</row>
    <row r="10" spans="1:185" s="6" customFormat="1" ht="39.950000000000003" customHeight="1" thickBot="1" x14ac:dyDescent="0.25">
      <c r="A10" s="121" t="s">
        <v>20</v>
      </c>
      <c r="B10" s="124" t="s">
        <v>38</v>
      </c>
      <c r="C10" s="125">
        <v>1</v>
      </c>
      <c r="D10" s="79">
        <f t="shared" si="0"/>
        <v>1</v>
      </c>
      <c r="E10" s="72">
        <v>1</v>
      </c>
      <c r="F10" s="72">
        <f t="shared" si="1"/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</row>
    <row r="11" spans="1:185" s="6" customFormat="1" ht="39.950000000000003" customHeight="1" thickBot="1" x14ac:dyDescent="0.25">
      <c r="A11" s="121" t="s">
        <v>21</v>
      </c>
      <c r="B11" s="124" t="s">
        <v>208</v>
      </c>
      <c r="C11" s="125">
        <v>1</v>
      </c>
      <c r="D11" s="79">
        <f>IF($C$5="Non","Hors contexte",C11)</f>
        <v>1</v>
      </c>
      <c r="E11" s="72">
        <v>1</v>
      </c>
      <c r="F11" s="72">
        <f>IF(D11="Hors contexte","_",C11)</f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</row>
    <row r="12" spans="1:185" s="6" customFormat="1" ht="39.950000000000003" customHeight="1" thickBot="1" x14ac:dyDescent="0.25">
      <c r="A12" s="121" t="s">
        <v>270</v>
      </c>
      <c r="B12" s="124" t="s">
        <v>147</v>
      </c>
      <c r="C12" s="125">
        <v>1</v>
      </c>
      <c r="D12" s="79">
        <f t="shared" si="0"/>
        <v>1</v>
      </c>
      <c r="E12" s="72">
        <v>1</v>
      </c>
      <c r="F12" s="72">
        <f t="shared" si="1"/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</row>
    <row r="13" spans="1:185" s="6" customFormat="1" ht="39.950000000000003" customHeight="1" thickBot="1" x14ac:dyDescent="0.25">
      <c r="A13" s="121" t="s">
        <v>34</v>
      </c>
      <c r="B13" s="124" t="s">
        <v>199</v>
      </c>
      <c r="C13" s="125">
        <v>1</v>
      </c>
      <c r="D13" s="79">
        <f t="shared" si="0"/>
        <v>1</v>
      </c>
      <c r="E13" s="72">
        <v>1</v>
      </c>
      <c r="F13" s="72">
        <f t="shared" si="1"/>
        <v>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</row>
    <row r="14" spans="1:185" s="6" customFormat="1" ht="39.950000000000003" customHeight="1" thickBot="1" x14ac:dyDescent="0.25">
      <c r="A14" s="121" t="s">
        <v>35</v>
      </c>
      <c r="B14" s="124" t="s">
        <v>200</v>
      </c>
      <c r="C14" s="125">
        <v>1</v>
      </c>
      <c r="D14" s="79">
        <f t="shared" si="0"/>
        <v>1</v>
      </c>
      <c r="E14" s="72">
        <v>1</v>
      </c>
      <c r="F14" s="72">
        <f t="shared" si="1"/>
        <v>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</row>
    <row r="15" spans="1:185" s="6" customFormat="1" ht="39.950000000000003" customHeight="1" thickBot="1" x14ac:dyDescent="0.25">
      <c r="A15" s="121" t="s">
        <v>36</v>
      </c>
      <c r="B15" s="124" t="s">
        <v>205</v>
      </c>
      <c r="C15" s="125">
        <v>1</v>
      </c>
      <c r="D15" s="79">
        <f t="shared" si="0"/>
        <v>1</v>
      </c>
      <c r="E15" s="72">
        <v>1</v>
      </c>
      <c r="F15" s="72">
        <f t="shared" si="1"/>
        <v>1</v>
      </c>
      <c r="G15" s="64">
        <f>SUM(F6:F15)</f>
        <v>9</v>
      </c>
      <c r="H15" s="64">
        <f>SUM(E6:E15)</f>
        <v>10</v>
      </c>
      <c r="I15" s="64">
        <f>G15/H15</f>
        <v>0.9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</row>
    <row r="16" spans="1:185" s="6" customFormat="1" ht="39.950000000000003" customHeight="1" thickBot="1" x14ac:dyDescent="0.25">
      <c r="A16" s="126" t="s">
        <v>151</v>
      </c>
      <c r="B16" s="127" t="s">
        <v>201</v>
      </c>
      <c r="C16" s="125">
        <v>3</v>
      </c>
      <c r="D16" s="81">
        <f t="shared" si="0"/>
        <v>3</v>
      </c>
      <c r="E16" s="75">
        <v>1</v>
      </c>
      <c r="F16" s="75">
        <f t="shared" si="1"/>
        <v>3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</row>
    <row r="17" spans="1:185" s="6" customFormat="1" ht="39.950000000000003" customHeight="1" thickBot="1" x14ac:dyDescent="0.25">
      <c r="A17" s="126" t="s">
        <v>22</v>
      </c>
      <c r="B17" s="127" t="s">
        <v>206</v>
      </c>
      <c r="C17" s="125">
        <v>1</v>
      </c>
      <c r="D17" s="80">
        <f>IF(C17=0,0,2)</f>
        <v>2</v>
      </c>
      <c r="E17" s="75">
        <v>1</v>
      </c>
      <c r="F17" s="75">
        <f t="shared" si="1"/>
        <v>2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</row>
    <row r="18" spans="1:185" s="6" customFormat="1" ht="39.950000000000003" customHeight="1" thickBot="1" x14ac:dyDescent="0.25">
      <c r="A18" s="126" t="s">
        <v>39</v>
      </c>
      <c r="B18" s="127" t="s">
        <v>146</v>
      </c>
      <c r="C18" s="125">
        <v>1</v>
      </c>
      <c r="D18" s="81">
        <f t="shared" si="0"/>
        <v>1</v>
      </c>
      <c r="E18" s="75">
        <v>1</v>
      </c>
      <c r="F18" s="75">
        <f t="shared" si="1"/>
        <v>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</row>
    <row r="19" spans="1:185" s="6" customFormat="1" ht="39.950000000000003" customHeight="1" thickBot="1" x14ac:dyDescent="0.25">
      <c r="A19" s="126" t="s">
        <v>40</v>
      </c>
      <c r="B19" s="127" t="s">
        <v>263</v>
      </c>
      <c r="C19" s="125">
        <v>3</v>
      </c>
      <c r="D19" s="81">
        <f>IF($C$5="Non","Hors contexte",C19)</f>
        <v>3</v>
      </c>
      <c r="E19" s="75">
        <v>1</v>
      </c>
      <c r="F19" s="119">
        <f>IF(D19="Hors contexte","_",C19)</f>
        <v>3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</row>
    <row r="20" spans="1:185" s="6" customFormat="1" ht="39.950000000000003" customHeight="1" thickBot="1" x14ac:dyDescent="0.25">
      <c r="A20" s="126" t="s">
        <v>41</v>
      </c>
      <c r="B20" s="127" t="s">
        <v>207</v>
      </c>
      <c r="C20" s="125">
        <v>3</v>
      </c>
      <c r="D20" s="81">
        <f t="shared" si="0"/>
        <v>3</v>
      </c>
      <c r="E20" s="75">
        <v>1</v>
      </c>
      <c r="F20" s="75">
        <f t="shared" si="1"/>
        <v>3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</row>
    <row r="21" spans="1:185" s="6" customFormat="1" ht="114" customHeight="1" thickBot="1" x14ac:dyDescent="0.25">
      <c r="A21" s="128" t="s">
        <v>213</v>
      </c>
      <c r="B21" s="129" t="s">
        <v>217</v>
      </c>
      <c r="C21" s="125">
        <v>1</v>
      </c>
      <c r="D21" s="81">
        <f>IF($C$5="Non","Hors contexte",C21)</f>
        <v>1</v>
      </c>
      <c r="E21" s="75">
        <v>1</v>
      </c>
      <c r="F21" s="119">
        <f>IF(D21="Hors contexte","_",C21)</f>
        <v>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</row>
    <row r="22" spans="1:185" s="6" customFormat="1" ht="114" customHeight="1" thickBot="1" x14ac:dyDescent="0.25">
      <c r="A22" s="126" t="s">
        <v>214</v>
      </c>
      <c r="B22" s="130" t="s">
        <v>218</v>
      </c>
      <c r="C22" s="125">
        <v>1</v>
      </c>
      <c r="D22" s="120">
        <f>C22</f>
        <v>1</v>
      </c>
      <c r="E22" s="75">
        <v>1</v>
      </c>
      <c r="F22" s="75">
        <f t="shared" si="1"/>
        <v>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</row>
    <row r="23" spans="1:185" s="6" customFormat="1" ht="39.950000000000003" customHeight="1" thickBot="1" x14ac:dyDescent="0.25">
      <c r="A23" s="126" t="s">
        <v>215</v>
      </c>
      <c r="B23" s="127" t="s">
        <v>131</v>
      </c>
      <c r="C23" s="125">
        <v>1</v>
      </c>
      <c r="D23" s="81">
        <f t="shared" si="0"/>
        <v>1</v>
      </c>
      <c r="E23" s="75">
        <v>1</v>
      </c>
      <c r="F23" s="75">
        <f t="shared" si="1"/>
        <v>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</row>
    <row r="24" spans="1:185" s="6" customFormat="1" ht="39.950000000000003" customHeight="1" thickBot="1" x14ac:dyDescent="0.25">
      <c r="A24" s="128" t="s">
        <v>42</v>
      </c>
      <c r="B24" s="127" t="s">
        <v>45</v>
      </c>
      <c r="C24" s="125">
        <v>1</v>
      </c>
      <c r="D24" s="81">
        <f t="shared" si="0"/>
        <v>1</v>
      </c>
      <c r="E24" s="75">
        <v>1</v>
      </c>
      <c r="F24" s="75">
        <f t="shared" si="1"/>
        <v>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</row>
    <row r="25" spans="1:185" s="6" customFormat="1" ht="39.950000000000003" customHeight="1" thickBot="1" x14ac:dyDescent="0.25">
      <c r="A25" s="126" t="s">
        <v>43</v>
      </c>
      <c r="B25" s="127" t="s">
        <v>46</v>
      </c>
      <c r="C25" s="125">
        <v>1</v>
      </c>
      <c r="D25" s="81">
        <f t="shared" si="0"/>
        <v>1</v>
      </c>
      <c r="E25" s="75">
        <v>1</v>
      </c>
      <c r="F25" s="75">
        <f t="shared" si="1"/>
        <v>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</row>
    <row r="26" spans="1:185" s="6" customFormat="1" ht="39.950000000000003" customHeight="1" thickBot="1" x14ac:dyDescent="0.25">
      <c r="A26" s="128" t="s">
        <v>44</v>
      </c>
      <c r="B26" s="127" t="s">
        <v>47</v>
      </c>
      <c r="C26" s="125">
        <v>1</v>
      </c>
      <c r="D26" s="81">
        <f t="shared" si="0"/>
        <v>1</v>
      </c>
      <c r="E26" s="75">
        <v>1</v>
      </c>
      <c r="F26" s="75">
        <f t="shared" si="1"/>
        <v>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</row>
    <row r="27" spans="1:185" s="6" customFormat="1" ht="39.950000000000003" customHeight="1" thickBot="1" x14ac:dyDescent="0.25">
      <c r="A27" s="126" t="s">
        <v>48</v>
      </c>
      <c r="B27" s="127" t="s">
        <v>209</v>
      </c>
      <c r="C27" s="125">
        <v>3</v>
      </c>
      <c r="D27" s="81">
        <f t="shared" si="0"/>
        <v>3</v>
      </c>
      <c r="E27" s="75">
        <v>1</v>
      </c>
      <c r="F27" s="75">
        <f t="shared" si="1"/>
        <v>3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</row>
    <row r="28" spans="1:185" s="6" customFormat="1" ht="39.950000000000003" customHeight="1" thickBot="1" x14ac:dyDescent="0.25">
      <c r="A28" s="128" t="s">
        <v>49</v>
      </c>
      <c r="B28" s="127" t="s">
        <v>132</v>
      </c>
      <c r="C28" s="125">
        <v>1</v>
      </c>
      <c r="D28" s="81">
        <f t="shared" si="0"/>
        <v>1</v>
      </c>
      <c r="E28" s="75">
        <v>1</v>
      </c>
      <c r="F28" s="75">
        <f t="shared" si="1"/>
        <v>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</row>
    <row r="29" spans="1:185" s="6" customFormat="1" ht="39.950000000000003" customHeight="1" thickBot="1" x14ac:dyDescent="0.25">
      <c r="A29" s="126" t="s">
        <v>50</v>
      </c>
      <c r="B29" s="131" t="s">
        <v>134</v>
      </c>
      <c r="C29" s="125">
        <v>1</v>
      </c>
      <c r="D29" s="81">
        <f t="shared" si="0"/>
        <v>1</v>
      </c>
      <c r="E29" s="75">
        <v>1</v>
      </c>
      <c r="F29" s="75">
        <f t="shared" si="1"/>
        <v>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</row>
    <row r="30" spans="1:185" s="6" customFormat="1" ht="39.950000000000003" customHeight="1" thickBot="1" x14ac:dyDescent="0.25">
      <c r="A30" s="128" t="s">
        <v>133</v>
      </c>
      <c r="B30" s="131" t="s">
        <v>210</v>
      </c>
      <c r="C30" s="125">
        <v>1</v>
      </c>
      <c r="D30" s="81">
        <f t="shared" si="0"/>
        <v>1</v>
      </c>
      <c r="E30" s="75">
        <v>1</v>
      </c>
      <c r="F30" s="75">
        <f t="shared" si="1"/>
        <v>1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</row>
    <row r="31" spans="1:185" s="6" customFormat="1" ht="39.950000000000003" customHeight="1" thickBot="1" x14ac:dyDescent="0.25">
      <c r="A31" s="126" t="s">
        <v>216</v>
      </c>
      <c r="B31" s="131" t="s">
        <v>219</v>
      </c>
      <c r="C31" s="125">
        <v>1</v>
      </c>
      <c r="D31" s="81">
        <f t="shared" si="0"/>
        <v>1</v>
      </c>
      <c r="E31" s="75">
        <v>1</v>
      </c>
      <c r="F31" s="75">
        <f t="shared" si="1"/>
        <v>1</v>
      </c>
      <c r="G31" s="64">
        <f>SUM(F16:F31)</f>
        <v>25</v>
      </c>
      <c r="H31" s="64">
        <f>SUM(E16:E31)</f>
        <v>16</v>
      </c>
      <c r="I31" s="70">
        <f>G31/H31</f>
        <v>1.5625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</row>
    <row r="32" spans="1:185" s="6" customFormat="1" ht="39.950000000000003" customHeight="1" thickBot="1" x14ac:dyDescent="0.25">
      <c r="A32" s="132" t="s">
        <v>152</v>
      </c>
      <c r="B32" s="133" t="s">
        <v>212</v>
      </c>
      <c r="C32" s="125">
        <v>1</v>
      </c>
      <c r="D32" s="79">
        <f t="shared" si="0"/>
        <v>1</v>
      </c>
      <c r="E32" s="72">
        <v>1</v>
      </c>
      <c r="F32" s="72">
        <f t="shared" si="1"/>
        <v>1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</row>
    <row r="33" spans="1:185" s="6" customFormat="1" ht="39.950000000000003" customHeight="1" thickBot="1" x14ac:dyDescent="0.25">
      <c r="A33" s="132" t="s">
        <v>73</v>
      </c>
      <c r="B33" s="133" t="s">
        <v>264</v>
      </c>
      <c r="C33" s="125">
        <v>1</v>
      </c>
      <c r="D33" s="78">
        <f>IF(C33=0,0,2)</f>
        <v>2</v>
      </c>
      <c r="E33" s="72">
        <v>1</v>
      </c>
      <c r="F33" s="72">
        <f t="shared" si="1"/>
        <v>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</row>
    <row r="34" spans="1:185" s="6" customFormat="1" ht="39.950000000000003" customHeight="1" thickBot="1" x14ac:dyDescent="0.25">
      <c r="A34" s="132" t="s">
        <v>74</v>
      </c>
      <c r="B34" s="133" t="s">
        <v>265</v>
      </c>
      <c r="C34" s="125">
        <v>1</v>
      </c>
      <c r="D34" s="78">
        <f>IF(C34=0,0,2)</f>
        <v>2</v>
      </c>
      <c r="E34" s="72">
        <v>1</v>
      </c>
      <c r="F34" s="72">
        <f t="shared" si="1"/>
        <v>2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</row>
    <row r="35" spans="1:185" s="6" customFormat="1" ht="39.950000000000003" customHeight="1" thickBot="1" x14ac:dyDescent="0.25">
      <c r="A35" s="132" t="s">
        <v>75</v>
      </c>
      <c r="B35" s="133" t="s">
        <v>122</v>
      </c>
      <c r="C35" s="125">
        <v>1</v>
      </c>
      <c r="D35" s="79">
        <f t="shared" si="0"/>
        <v>1</v>
      </c>
      <c r="E35" s="72">
        <v>1</v>
      </c>
      <c r="F35" s="72">
        <f t="shared" si="1"/>
        <v>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</row>
    <row r="36" spans="1:185" s="6" customFormat="1" ht="39.950000000000003" customHeight="1" thickBot="1" x14ac:dyDescent="0.25">
      <c r="A36" s="132" t="s">
        <v>76</v>
      </c>
      <c r="B36" s="133" t="s">
        <v>135</v>
      </c>
      <c r="C36" s="125">
        <v>1</v>
      </c>
      <c r="D36" s="79">
        <f t="shared" si="0"/>
        <v>1</v>
      </c>
      <c r="E36" s="72">
        <v>1</v>
      </c>
      <c r="F36" s="72">
        <f t="shared" si="1"/>
        <v>1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</row>
    <row r="37" spans="1:185" s="6" customFormat="1" ht="39.950000000000003" customHeight="1" thickBot="1" x14ac:dyDescent="0.25">
      <c r="A37" s="132" t="s">
        <v>77</v>
      </c>
      <c r="B37" s="133" t="s">
        <v>136</v>
      </c>
      <c r="C37" s="125">
        <v>1</v>
      </c>
      <c r="D37" s="79">
        <f t="shared" si="0"/>
        <v>1</v>
      </c>
      <c r="E37" s="72">
        <v>1</v>
      </c>
      <c r="F37" s="72">
        <f t="shared" si="1"/>
        <v>1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</row>
    <row r="38" spans="1:185" s="6" customFormat="1" ht="39.950000000000003" customHeight="1" thickBot="1" x14ac:dyDescent="0.25">
      <c r="A38" s="132" t="s">
        <v>78</v>
      </c>
      <c r="B38" s="133" t="s">
        <v>211</v>
      </c>
      <c r="C38" s="125">
        <v>1</v>
      </c>
      <c r="D38" s="79">
        <f t="shared" si="0"/>
        <v>1</v>
      </c>
      <c r="E38" s="72">
        <v>1</v>
      </c>
      <c r="F38" s="72">
        <f t="shared" si="1"/>
        <v>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</row>
    <row r="39" spans="1:185" s="6" customFormat="1" ht="39.950000000000003" customHeight="1" thickBot="1" x14ac:dyDescent="0.25">
      <c r="A39" s="132" t="s">
        <v>79</v>
      </c>
      <c r="B39" s="133" t="s">
        <v>137</v>
      </c>
      <c r="C39" s="125">
        <v>1</v>
      </c>
      <c r="D39" s="79">
        <f t="shared" si="0"/>
        <v>1</v>
      </c>
      <c r="E39" s="72">
        <v>1</v>
      </c>
      <c r="F39" s="72">
        <f t="shared" si="1"/>
        <v>1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</row>
    <row r="40" spans="1:185" s="6" customFormat="1" ht="39.950000000000003" customHeight="1" thickBot="1" x14ac:dyDescent="0.25">
      <c r="A40" s="132" t="s">
        <v>80</v>
      </c>
      <c r="B40" s="133" t="s">
        <v>138</v>
      </c>
      <c r="C40" s="125">
        <v>1</v>
      </c>
      <c r="D40" s="79">
        <f t="shared" si="0"/>
        <v>1</v>
      </c>
      <c r="E40" s="72">
        <v>1</v>
      </c>
      <c r="F40" s="72">
        <f t="shared" si="1"/>
        <v>1</v>
      </c>
      <c r="G40" s="64">
        <f>SUM(F32:F40)</f>
        <v>11</v>
      </c>
      <c r="H40" s="64">
        <f>SUM(E32:E40)</f>
        <v>9</v>
      </c>
      <c r="I40" s="70">
        <f>G40/H40</f>
        <v>1.2222222222222223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</row>
    <row r="41" spans="1:185" s="6" customFormat="1" ht="39.950000000000003" customHeight="1" thickBot="1" x14ac:dyDescent="0.25">
      <c r="A41" s="134" t="s">
        <v>153</v>
      </c>
      <c r="B41" s="131" t="s">
        <v>266</v>
      </c>
      <c r="C41" s="125">
        <v>1</v>
      </c>
      <c r="D41" s="80">
        <f>IF(C41=0,0,2)</f>
        <v>2</v>
      </c>
      <c r="E41" s="119">
        <v>1</v>
      </c>
      <c r="F41" s="119">
        <f t="shared" si="1"/>
        <v>2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</row>
    <row r="42" spans="1:185" s="6" customFormat="1" ht="39.950000000000003" customHeight="1" thickBot="1" x14ac:dyDescent="0.25">
      <c r="A42" s="134" t="s">
        <v>51</v>
      </c>
      <c r="B42" s="131" t="s">
        <v>148</v>
      </c>
      <c r="C42" s="125">
        <v>1</v>
      </c>
      <c r="D42" s="81">
        <f t="shared" si="0"/>
        <v>1</v>
      </c>
      <c r="E42" s="75">
        <v>1</v>
      </c>
      <c r="F42" s="75">
        <f t="shared" si="1"/>
        <v>1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</row>
    <row r="43" spans="1:185" s="6" customFormat="1" ht="39.950000000000003" customHeight="1" thickBot="1" x14ac:dyDescent="0.25">
      <c r="A43" s="134" t="s">
        <v>52</v>
      </c>
      <c r="B43" s="131" t="s">
        <v>149</v>
      </c>
      <c r="C43" s="125">
        <v>1</v>
      </c>
      <c r="D43" s="81">
        <f t="shared" si="0"/>
        <v>1</v>
      </c>
      <c r="E43" s="75">
        <v>1</v>
      </c>
      <c r="F43" s="75">
        <f t="shared" si="1"/>
        <v>1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</row>
    <row r="44" spans="1:185" s="6" customFormat="1" ht="39.950000000000003" customHeight="1" thickBot="1" x14ac:dyDescent="0.25">
      <c r="A44" s="134" t="s">
        <v>53</v>
      </c>
      <c r="B44" s="131" t="s">
        <v>118</v>
      </c>
      <c r="C44" s="125">
        <v>1</v>
      </c>
      <c r="D44" s="81">
        <f t="shared" si="0"/>
        <v>1</v>
      </c>
      <c r="E44" s="75">
        <v>1</v>
      </c>
      <c r="F44" s="75">
        <f t="shared" si="1"/>
        <v>1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</row>
    <row r="45" spans="1:185" s="6" customFormat="1" ht="39.950000000000003" customHeight="1" thickBot="1" x14ac:dyDescent="0.25">
      <c r="A45" s="134" t="s">
        <v>54</v>
      </c>
      <c r="B45" s="131" t="s">
        <v>57</v>
      </c>
      <c r="C45" s="125">
        <v>1</v>
      </c>
      <c r="D45" s="81">
        <f t="shared" si="0"/>
        <v>1</v>
      </c>
      <c r="E45" s="75">
        <v>1</v>
      </c>
      <c r="F45" s="75">
        <f t="shared" si="1"/>
        <v>1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</row>
    <row r="46" spans="1:185" s="6" customFormat="1" ht="39.950000000000003" customHeight="1" thickBot="1" x14ac:dyDescent="0.25">
      <c r="A46" s="134" t="s">
        <v>55</v>
      </c>
      <c r="B46" s="131" t="s">
        <v>58</v>
      </c>
      <c r="C46" s="125">
        <v>1</v>
      </c>
      <c r="D46" s="81">
        <f t="shared" si="0"/>
        <v>1</v>
      </c>
      <c r="E46" s="75">
        <v>1</v>
      </c>
      <c r="F46" s="75">
        <f t="shared" si="1"/>
        <v>1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</row>
    <row r="47" spans="1:185" s="6" customFormat="1" ht="39.950000000000003" customHeight="1" thickBot="1" x14ac:dyDescent="0.25">
      <c r="A47" s="134" t="s">
        <v>56</v>
      </c>
      <c r="B47" s="131" t="s">
        <v>59</v>
      </c>
      <c r="C47" s="125">
        <v>1</v>
      </c>
      <c r="D47" s="81">
        <f t="shared" si="0"/>
        <v>1</v>
      </c>
      <c r="E47" s="75">
        <v>1</v>
      </c>
      <c r="F47" s="75">
        <f t="shared" si="1"/>
        <v>1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</row>
    <row r="48" spans="1:185" s="6" customFormat="1" ht="39.950000000000003" customHeight="1" thickBot="1" x14ac:dyDescent="0.25">
      <c r="A48" s="134" t="s">
        <v>63</v>
      </c>
      <c r="B48" s="131" t="s">
        <v>60</v>
      </c>
      <c r="C48" s="125">
        <v>1</v>
      </c>
      <c r="D48" s="81">
        <f t="shared" si="0"/>
        <v>1</v>
      </c>
      <c r="E48" s="75">
        <v>1</v>
      </c>
      <c r="F48" s="75">
        <f t="shared" si="1"/>
        <v>1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</row>
    <row r="49" spans="1:185" s="6" customFormat="1" ht="39.950000000000003" customHeight="1" thickBot="1" x14ac:dyDescent="0.25">
      <c r="A49" s="134" t="s">
        <v>64</v>
      </c>
      <c r="B49" s="131" t="s">
        <v>61</v>
      </c>
      <c r="C49" s="125">
        <v>1</v>
      </c>
      <c r="D49" s="81">
        <f t="shared" si="0"/>
        <v>1</v>
      </c>
      <c r="E49" s="75">
        <v>1</v>
      </c>
      <c r="F49" s="75">
        <f t="shared" si="1"/>
        <v>1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</row>
    <row r="50" spans="1:185" s="6" customFormat="1" ht="39.950000000000003" customHeight="1" thickBot="1" x14ac:dyDescent="0.25">
      <c r="A50" s="134" t="s">
        <v>65</v>
      </c>
      <c r="B50" s="131" t="s">
        <v>62</v>
      </c>
      <c r="C50" s="125">
        <v>1</v>
      </c>
      <c r="D50" s="81">
        <f t="shared" si="0"/>
        <v>1</v>
      </c>
      <c r="E50" s="75">
        <v>1</v>
      </c>
      <c r="F50" s="75">
        <f t="shared" si="1"/>
        <v>1</v>
      </c>
      <c r="G50" s="64">
        <f>SUM(F42:F50)</f>
        <v>9</v>
      </c>
      <c r="H50" s="64">
        <f>SUM(E42:E50)</f>
        <v>9</v>
      </c>
      <c r="I50" s="70">
        <f>G50/H50</f>
        <v>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</row>
    <row r="51" spans="1:185" s="6" customFormat="1" ht="39.950000000000003" customHeight="1" thickBot="1" x14ac:dyDescent="0.25">
      <c r="A51" s="132" t="s">
        <v>154</v>
      </c>
      <c r="B51" s="133" t="s">
        <v>267</v>
      </c>
      <c r="C51" s="125">
        <v>1</v>
      </c>
      <c r="D51" s="78">
        <f>IF(C51=0,0,2)</f>
        <v>2</v>
      </c>
      <c r="E51" s="72">
        <v>1</v>
      </c>
      <c r="F51" s="72">
        <f t="shared" si="1"/>
        <v>2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</row>
    <row r="52" spans="1:185" s="6" customFormat="1" ht="39.950000000000003" customHeight="1" thickBot="1" x14ac:dyDescent="0.25">
      <c r="A52" s="132" t="s">
        <v>66</v>
      </c>
      <c r="B52" s="133" t="s">
        <v>81</v>
      </c>
      <c r="C52" s="125">
        <v>3</v>
      </c>
      <c r="D52" s="79">
        <f t="shared" si="0"/>
        <v>3</v>
      </c>
      <c r="E52" s="72">
        <v>1</v>
      </c>
      <c r="F52" s="72">
        <f t="shared" si="1"/>
        <v>3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</row>
    <row r="53" spans="1:185" s="6" customFormat="1" ht="39.950000000000003" customHeight="1" thickBot="1" x14ac:dyDescent="0.25">
      <c r="A53" s="132" t="s">
        <v>67</v>
      </c>
      <c r="B53" s="133" t="s">
        <v>82</v>
      </c>
      <c r="C53" s="125">
        <v>3</v>
      </c>
      <c r="D53" s="79">
        <f t="shared" si="0"/>
        <v>3</v>
      </c>
      <c r="E53" s="72">
        <v>1</v>
      </c>
      <c r="F53" s="72">
        <f t="shared" si="1"/>
        <v>3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</row>
    <row r="54" spans="1:185" s="6" customFormat="1" ht="39.950000000000003" customHeight="1" thickBot="1" x14ac:dyDescent="0.25">
      <c r="A54" s="132" t="s">
        <v>68</v>
      </c>
      <c r="B54" s="133" t="s">
        <v>83</v>
      </c>
      <c r="C54" s="125">
        <v>3</v>
      </c>
      <c r="D54" s="79">
        <f t="shared" si="0"/>
        <v>3</v>
      </c>
      <c r="E54" s="72">
        <v>1</v>
      </c>
      <c r="F54" s="72">
        <f t="shared" si="1"/>
        <v>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</row>
    <row r="55" spans="1:185" s="6" customFormat="1" ht="39.950000000000003" customHeight="1" thickBot="1" x14ac:dyDescent="0.25">
      <c r="A55" s="132" t="s">
        <v>69</v>
      </c>
      <c r="B55" s="133" t="s">
        <v>119</v>
      </c>
      <c r="C55" s="125">
        <v>3</v>
      </c>
      <c r="D55" s="79">
        <f t="shared" si="0"/>
        <v>3</v>
      </c>
      <c r="E55" s="72">
        <v>1</v>
      </c>
      <c r="F55" s="72">
        <f t="shared" si="1"/>
        <v>3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</row>
    <row r="56" spans="1:185" s="6" customFormat="1" ht="39.950000000000003" customHeight="1" thickBot="1" x14ac:dyDescent="0.25">
      <c r="A56" s="132" t="s">
        <v>70</v>
      </c>
      <c r="B56" s="133" t="s">
        <v>120</v>
      </c>
      <c r="C56" s="125">
        <v>3</v>
      </c>
      <c r="D56" s="79">
        <f t="shared" si="0"/>
        <v>3</v>
      </c>
      <c r="E56" s="72">
        <v>1</v>
      </c>
      <c r="F56" s="72">
        <f t="shared" si="1"/>
        <v>3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</row>
    <row r="57" spans="1:185" s="11" customFormat="1" ht="39.950000000000003" customHeight="1" thickBot="1" x14ac:dyDescent="0.25">
      <c r="A57" s="132" t="s">
        <v>71</v>
      </c>
      <c r="B57" s="133" t="s">
        <v>121</v>
      </c>
      <c r="C57" s="125">
        <v>3</v>
      </c>
      <c r="D57" s="79">
        <f t="shared" si="0"/>
        <v>3</v>
      </c>
      <c r="E57" s="72">
        <v>1</v>
      </c>
      <c r="F57" s="72">
        <f t="shared" si="1"/>
        <v>3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</row>
    <row r="58" spans="1:185" s="6" customFormat="1" ht="39.950000000000003" customHeight="1" x14ac:dyDescent="0.2">
      <c r="A58" s="132" t="s">
        <v>72</v>
      </c>
      <c r="B58" s="133" t="s">
        <v>268</v>
      </c>
      <c r="C58" s="125">
        <v>1</v>
      </c>
      <c r="D58" s="78">
        <f>IF(C58=0,0,2)</f>
        <v>2</v>
      </c>
      <c r="E58" s="72">
        <v>1</v>
      </c>
      <c r="F58" s="72">
        <f t="shared" si="1"/>
        <v>2</v>
      </c>
      <c r="G58" s="64">
        <f>SUM(F51:F58)</f>
        <v>22</v>
      </c>
      <c r="H58" s="64">
        <f>SUM(E51:E58)</f>
        <v>8</v>
      </c>
      <c r="I58" s="70">
        <f>G58/H58</f>
        <v>2.75</v>
      </c>
    </row>
    <row r="59" spans="1:185" s="11" customFormat="1" ht="39.950000000000003" customHeight="1" x14ac:dyDescent="0.2">
      <c r="A59" s="152" t="s">
        <v>4</v>
      </c>
      <c r="B59" s="153"/>
      <c r="C59" s="154"/>
      <c r="D59" s="22"/>
      <c r="E59" s="59"/>
      <c r="F59" s="59"/>
      <c r="G59" s="61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</row>
    <row r="60" spans="1:185" s="6" customFormat="1" ht="129.75" customHeight="1" thickBot="1" x14ac:dyDescent="0.25">
      <c r="A60" s="140"/>
      <c r="B60" s="141"/>
      <c r="C60" s="142"/>
      <c r="D60" s="23"/>
      <c r="E60" s="57"/>
    </row>
  </sheetData>
  <dataConsolidate/>
  <mergeCells count="7">
    <mergeCell ref="E3:F4"/>
    <mergeCell ref="A59:C59"/>
    <mergeCell ref="A60:C60"/>
    <mergeCell ref="D3:D4"/>
    <mergeCell ref="A1:C1"/>
    <mergeCell ref="A4:C4"/>
    <mergeCell ref="A2:B2"/>
  </mergeCells>
  <conditionalFormatting sqref="C7">
    <cfRule type="expression" dxfId="6" priority="12">
      <formula>AND($C$5="Non")</formula>
    </cfRule>
  </conditionalFormatting>
  <conditionalFormatting sqref="B7">
    <cfRule type="expression" dxfId="5" priority="11">
      <formula>AND($C$5="Non")</formula>
    </cfRule>
  </conditionalFormatting>
  <conditionalFormatting sqref="C11">
    <cfRule type="expression" dxfId="4" priority="10">
      <formula>AND($C$5="Non")</formula>
    </cfRule>
  </conditionalFormatting>
  <conditionalFormatting sqref="B11">
    <cfRule type="expression" dxfId="3" priority="9">
      <formula>AND($C$5="Non")</formula>
    </cfRule>
  </conditionalFormatting>
  <conditionalFormatting sqref="B21">
    <cfRule type="expression" dxfId="2" priority="7">
      <formula>AND($C$5="Non")</formula>
    </cfRule>
  </conditionalFormatting>
  <conditionalFormatting sqref="B19:C19">
    <cfRule type="expression" dxfId="1" priority="2">
      <formula>AND($C$5="Non")</formula>
    </cfRule>
  </conditionalFormatting>
  <conditionalFormatting sqref="C21">
    <cfRule type="expression" dxfId="0" priority="1">
      <formula>AND(C5="Non")</formula>
    </cfRule>
  </conditionalFormatting>
  <printOptions horizontalCentered="1"/>
  <pageMargins left="0.39370078740157483" right="0.39370078740157483" top="0" bottom="0" header="0" footer="0"/>
  <pageSetup paperSize="9" scale="63" fitToHeight="2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'Tableau de synthese'!$B$20:$B$21</xm:f>
          </x14:formula1>
          <xm:sqref>C6 C17 C33:C34 C41 C51 C58</xm:sqref>
        </x14:dataValidation>
        <x14:dataValidation type="list" allowBlank="1" showInputMessage="1" showErrorMessage="1">
          <x14:formula1>
            <xm:f>'Tableau de synthese'!$A$20:$A$24</xm:f>
          </x14:formula1>
          <xm:sqref>C19:C20 C9:C12 C27 C15:C16 C7</xm:sqref>
        </x14:dataValidation>
        <x14:dataValidation type="list" allowBlank="1" showInputMessage="1" showErrorMessage="1">
          <x14:formula1>
            <xm:f>'Tableau de synthese'!$B$23:$B$24</xm:f>
          </x14:formula1>
          <xm:sqref>C5</xm:sqref>
        </x14:dataValidation>
        <x14:dataValidation type="list" allowBlank="1" showInputMessage="1" showErrorMessage="1">
          <x14:formula1>
            <xm:f>'Tableau de synthese'!$A$21:$A$24</xm:f>
          </x14:formula1>
          <xm:sqref>C18 C8 C13:C14 C21:C26 C28:C32 C35:C40 C42:C50 C52:C57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F26"/>
  <sheetViews>
    <sheetView zoomScaleNormal="100" workbookViewId="0">
      <selection activeCell="D20" sqref="D20"/>
    </sheetView>
  </sheetViews>
  <sheetFormatPr baseColWidth="10" defaultColWidth="9.140625" defaultRowHeight="12.75" x14ac:dyDescent="0.2"/>
  <cols>
    <col min="1" max="1" width="101.5703125" style="3" customWidth="1"/>
    <col min="2" max="2" width="21" style="3" customWidth="1"/>
    <col min="3" max="6" width="25.7109375" style="15" customWidth="1"/>
    <col min="7" max="7" width="19.140625" customWidth="1"/>
    <col min="8" max="250" width="9.140625" customWidth="1"/>
  </cols>
  <sheetData>
    <row r="1" spans="1:6" ht="18.75" thickBot="1" x14ac:dyDescent="0.3">
      <c r="A1" s="161" t="s">
        <v>2</v>
      </c>
      <c r="B1" s="162"/>
      <c r="C1" s="162"/>
      <c r="D1" s="163"/>
      <c r="E1" s="163"/>
      <c r="F1" s="163"/>
    </row>
    <row r="2" spans="1:6" ht="28.5" customHeight="1" thickBot="1" x14ac:dyDescent="0.25">
      <c r="A2" s="36"/>
      <c r="B2" s="37"/>
      <c r="C2" s="33"/>
      <c r="E2" s="34"/>
      <c r="F2" s="34"/>
    </row>
    <row r="3" spans="1:6" ht="20.100000000000001" customHeight="1" thickBot="1" x14ac:dyDescent="0.3">
      <c r="A3" s="44" t="str">
        <f>'AXE 1 CO-PILOTAGE'!A4:C4&amp;"_"&amp;"Contexte"</f>
        <v>Axe1 Co-pilotage_Contexte</v>
      </c>
      <c r="B3" s="42">
        <f>'AXE 1 CO-PILOTAGE'!I8</f>
        <v>2.75</v>
      </c>
      <c r="C3" s="32"/>
      <c r="E3" s="32"/>
      <c r="F3" s="32"/>
    </row>
    <row r="4" spans="1:6" ht="20.100000000000001" customHeight="1" thickBot="1" x14ac:dyDescent="0.3">
      <c r="A4" s="44" t="str">
        <f>'AXE 1 CO-PILOTAGE'!A4:C4&amp;"_"&amp;"Instances"</f>
        <v>Axe1 Co-pilotage_Instances</v>
      </c>
      <c r="B4" s="43">
        <f>'AXE 1 CO-PILOTAGE'!I15</f>
        <v>2</v>
      </c>
      <c r="C4" s="32"/>
      <c r="E4" s="32"/>
      <c r="F4" s="32"/>
    </row>
    <row r="5" spans="1:6" ht="20.100000000000001" customHeight="1" thickBot="1" x14ac:dyDescent="0.3">
      <c r="A5" s="44" t="str">
        <f>'AXE 1 CO-PILOTAGE'!A4:C4&amp;"_"&amp;"Modalités"</f>
        <v>Axe1 Co-pilotage_Modalités</v>
      </c>
      <c r="B5" s="43">
        <f>'AXE 1 CO-PILOTAGE'!I20</f>
        <v>1</v>
      </c>
      <c r="C5" s="32"/>
      <c r="E5" s="32"/>
      <c r="F5" s="32"/>
    </row>
    <row r="6" spans="1:6" ht="20.100000000000001" customHeight="1" thickBot="1" x14ac:dyDescent="0.3">
      <c r="A6" s="44" t="str">
        <f>'AXE 1 CO-PILOTAGE'!A4:C4&amp;"_"&amp;"Evaluation"</f>
        <v>Axe1 Co-pilotage_Evaluation</v>
      </c>
      <c r="B6" s="43">
        <f>'AXE 1 CO-PILOTAGE'!I26</f>
        <v>0.5</v>
      </c>
      <c r="C6" s="32"/>
      <c r="E6" s="32"/>
      <c r="F6" s="32"/>
    </row>
    <row r="7" spans="1:6" ht="20.100000000000001" customHeight="1" x14ac:dyDescent="0.25">
      <c r="A7" s="44" t="str">
        <f>'AXE 1 CO-PILOTAGE'!A4:C4&amp;"_"&amp;"Communication"</f>
        <v>Axe1 Co-pilotage_Communication</v>
      </c>
      <c r="B7" s="43">
        <f>'AXE 1 CO-PILOTAGE'!I35</f>
        <v>1.4444444444444444</v>
      </c>
      <c r="C7" s="32"/>
      <c r="E7" s="32"/>
      <c r="F7" s="32"/>
    </row>
    <row r="8" spans="1:6" ht="20.100000000000001" customHeight="1" x14ac:dyDescent="0.25">
      <c r="A8" s="48" t="str">
        <f>'AXE 2 CONTENUS EDUCATIFS'!A4:C4&amp;"_"&amp;"Lien avec projet d'école"</f>
        <v>Axe 2 Contenus éducatifs_Lien avec projet d'école</v>
      </c>
      <c r="B8" s="49">
        <f>'AXE 2 CONTENUS EDUCATIFS'!I15</f>
        <v>1.2452830188679245</v>
      </c>
      <c r="C8" s="32"/>
      <c r="E8" s="32"/>
      <c r="F8" s="32"/>
    </row>
    <row r="9" spans="1:6" ht="20.100000000000001" customHeight="1" x14ac:dyDescent="0.25">
      <c r="A9" s="48" t="str">
        <f>'AXE 2 CONTENUS EDUCATIFS'!A4:C4&amp;"_"&amp;"Transition activités scolaires/temps péri-scolaires"</f>
        <v>Axe 2 Contenus éducatifs_Transition activités scolaires/temps péri-scolaires</v>
      </c>
      <c r="B9" s="49">
        <f>'AXE 2 CONTENUS EDUCATIFS'!I28</f>
        <v>0.41935483870967744</v>
      </c>
      <c r="C9" s="32"/>
      <c r="D9" s="60"/>
      <c r="E9" s="32"/>
      <c r="F9" s="32"/>
    </row>
    <row r="10" spans="1:6" ht="20.100000000000001" customHeight="1" x14ac:dyDescent="0.25">
      <c r="A10" s="48" t="str">
        <f>'AXE 2 CONTENUS EDUCATIFS'!A4:C4&amp;"_"&amp;"Adaptation des activités au public"</f>
        <v>Axe 2 Contenus éducatifs_Adaptation des activités au public</v>
      </c>
      <c r="B10" s="49">
        <f>'AXE 2 CONTENUS EDUCATIFS'!I43</f>
        <v>1.631578947368421</v>
      </c>
      <c r="C10" s="32"/>
      <c r="E10" s="32"/>
      <c r="F10" s="32"/>
    </row>
    <row r="11" spans="1:6" ht="20.100000000000001" customHeight="1" thickBot="1" x14ac:dyDescent="0.3">
      <c r="A11" s="48" t="str">
        <f>'AXE 2 CONTENUS EDUCATIFS'!A4:C4&amp;"_"&amp;"Contenus et continuités"</f>
        <v>Axe 2 Contenus éducatifs_Contenus et continuités</v>
      </c>
      <c r="B11" s="50">
        <f>'AXE 2 CONTENUS EDUCATIFS'!I51</f>
        <v>2.0576923076923075</v>
      </c>
      <c r="C11" s="32"/>
      <c r="E11" s="32"/>
      <c r="F11" s="32"/>
    </row>
    <row r="12" spans="1:6" ht="20.100000000000001" customHeight="1" thickBot="1" x14ac:dyDescent="0.3">
      <c r="A12" s="47" t="str">
        <f>'AXE 3 ORGANISATIONS'!A4:C4&amp;"_"&amp;"Réglementation"</f>
        <v>Axe 3 Organisations_Réglementation</v>
      </c>
      <c r="B12" s="41">
        <f>'AXE 3 ORGANISATIONS'!I15</f>
        <v>0.9</v>
      </c>
      <c r="C12" s="32"/>
      <c r="E12" s="32"/>
      <c r="F12" s="32"/>
    </row>
    <row r="13" spans="1:6" ht="20.100000000000001" customHeight="1" thickBot="1" x14ac:dyDescent="0.3">
      <c r="A13" s="47" t="str">
        <f>'AXE 3 ORGANISATIONS'!A4:C4&amp;"_"&amp;"Rythmes"</f>
        <v>Axe 3 Organisations_Rythmes</v>
      </c>
      <c r="B13" s="41">
        <f>'AXE 3 ORGANISATIONS'!I31</f>
        <v>1.5625</v>
      </c>
      <c r="C13" s="32"/>
      <c r="E13" s="32"/>
      <c r="F13" s="32"/>
    </row>
    <row r="14" spans="1:6" ht="25.5" customHeight="1" thickBot="1" x14ac:dyDescent="0.3">
      <c r="A14" s="47" t="str">
        <f>'AXE 3 ORGANISATIONS'!A4:C4&amp;"_"&amp;"Inscription et fréquentation"</f>
        <v>Axe 3 Organisations_Inscription et fréquentation</v>
      </c>
      <c r="B14" s="41">
        <f>'AXE 3 ORGANISATIONS'!I40</f>
        <v>1.2222222222222223</v>
      </c>
      <c r="C14" s="32"/>
      <c r="E14" s="32"/>
      <c r="F14" s="32"/>
    </row>
    <row r="15" spans="1:6" ht="20.100000000000001" customHeight="1" thickBot="1" x14ac:dyDescent="0.3">
      <c r="A15" s="47" t="str">
        <f>'AXE 3 ORGANISATIONS'!A4:C4&amp;"_"&amp;"Locaux"</f>
        <v>Axe 3 Organisations_Locaux</v>
      </c>
      <c r="B15" s="41">
        <f>'AXE 3 ORGANISATIONS'!I50</f>
        <v>1</v>
      </c>
      <c r="C15" s="32"/>
      <c r="E15" s="32"/>
      <c r="F15" s="32"/>
    </row>
    <row r="16" spans="1:6" ht="20.100000000000001" customHeight="1" thickBot="1" x14ac:dyDescent="0.3">
      <c r="A16" s="47" t="str">
        <f>'AXE 3 ORGANISATIONS'!A4:C4&amp;"_"&amp;"Matériel"</f>
        <v>Axe 3 Organisations_Matériel</v>
      </c>
      <c r="B16" s="41">
        <f>'AXE 3 ORGANISATIONS'!I58</f>
        <v>2.75</v>
      </c>
      <c r="C16" s="32"/>
      <c r="E16" s="32"/>
      <c r="F16" s="32"/>
    </row>
    <row r="17" spans="1:6" ht="23.25" customHeight="1" thickBot="1" x14ac:dyDescent="0.25">
      <c r="A17" s="38" t="s">
        <v>5</v>
      </c>
      <c r="B17" s="39">
        <f>AVERAGE(B3:B16)</f>
        <v>1.4630768413789286</v>
      </c>
      <c r="C17" s="32"/>
      <c r="D17" s="32"/>
      <c r="E17" s="32"/>
      <c r="F17" s="32"/>
    </row>
    <row r="18" spans="1:6" x14ac:dyDescent="0.2">
      <c r="A18" s="31"/>
      <c r="B18" s="29"/>
      <c r="C18" s="32"/>
      <c r="D18" s="32"/>
      <c r="E18" s="32"/>
      <c r="F18" s="32"/>
    </row>
    <row r="19" spans="1:6" x14ac:dyDescent="0.2">
      <c r="A19" s="30"/>
      <c r="B19" s="29"/>
      <c r="C19" s="32"/>
      <c r="D19" s="54"/>
      <c r="E19" s="32"/>
      <c r="F19" s="32"/>
    </row>
    <row r="20" spans="1:6" ht="15.75" x14ac:dyDescent="0.2">
      <c r="A20" s="45" t="s">
        <v>10</v>
      </c>
      <c r="B20" s="34">
        <v>0</v>
      </c>
      <c r="C20" s="32"/>
      <c r="D20" s="32"/>
      <c r="E20" s="32"/>
      <c r="F20" s="32"/>
    </row>
    <row r="21" spans="1:6" ht="15.75" x14ac:dyDescent="0.25">
      <c r="A21" s="46">
        <v>0</v>
      </c>
      <c r="B21" s="34">
        <v>1</v>
      </c>
      <c r="C21" s="54"/>
      <c r="D21" s="32"/>
      <c r="E21" s="32"/>
      <c r="F21" s="32"/>
    </row>
    <row r="22" spans="1:6" ht="15.75" x14ac:dyDescent="0.25">
      <c r="A22" s="46">
        <v>1</v>
      </c>
      <c r="C22" s="53"/>
      <c r="F22"/>
    </row>
    <row r="23" spans="1:6" ht="15.75" x14ac:dyDescent="0.25">
      <c r="A23" s="46">
        <v>2</v>
      </c>
      <c r="B23" s="52" t="s">
        <v>7</v>
      </c>
    </row>
    <row r="24" spans="1:6" ht="15.75" x14ac:dyDescent="0.25">
      <c r="A24" s="46">
        <v>3</v>
      </c>
      <c r="B24" s="52" t="s">
        <v>8</v>
      </c>
    </row>
    <row r="25" spans="1:6" x14ac:dyDescent="0.2">
      <c r="A25" s="40"/>
    </row>
    <row r="26" spans="1:6" x14ac:dyDescent="0.2">
      <c r="A26" s="40"/>
    </row>
  </sheetData>
  <sheetProtection selectLockedCells="1" selectUnlockedCells="1"/>
  <mergeCells count="1">
    <mergeCell ref="A1:F1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M3"/>
  <sheetViews>
    <sheetView tabSelected="1" zoomScaleNormal="100" workbookViewId="0">
      <selection activeCell="O11" sqref="O11"/>
    </sheetView>
  </sheetViews>
  <sheetFormatPr baseColWidth="10" defaultRowHeight="12.75" x14ac:dyDescent="0.2"/>
  <cols>
    <col min="4" max="4" width="10.7109375" customWidth="1"/>
  </cols>
  <sheetData>
    <row r="2" spans="2:13" ht="28.5" customHeight="1" x14ac:dyDescent="0.2">
      <c r="B2" s="164" t="str">
        <f>'AXE 1 CO-PILOTAGE'!C2</f>
        <v>Ecole …</v>
      </c>
      <c r="C2" s="165"/>
      <c r="D2" s="165"/>
      <c r="E2" s="166"/>
      <c r="F2" s="166"/>
      <c r="G2" s="166"/>
      <c r="H2" s="166"/>
      <c r="I2" s="166"/>
      <c r="J2" s="166"/>
      <c r="K2" s="166"/>
      <c r="L2" s="166"/>
      <c r="M2" s="166"/>
    </row>
    <row r="3" spans="2:13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</sheetData>
  <mergeCells count="1">
    <mergeCell ref="B2:M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AXE 1 CO-PILOTAGE</vt:lpstr>
      <vt:lpstr>AXE 2 CONTENUS EDUCATIFS</vt:lpstr>
      <vt:lpstr>AXE 3 ORGANISATIONS</vt:lpstr>
      <vt:lpstr>Tableau de synthese</vt:lpstr>
      <vt:lpstr>RADAR</vt:lpstr>
      <vt:lpstr>'AXE 1 CO-PILOTAGE'!Zone_d_impression</vt:lpstr>
      <vt:lpstr>'AXE 2 CONTENUS EDUCATIFS'!Zone_d_impression</vt:lpstr>
      <vt:lpstr>'AXE 3 ORGANISATIONS'!Zone_d_impression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DPMA</dc:creator>
  <cp:lastModifiedBy>DOMINIQUE YOUF</cp:lastModifiedBy>
  <cp:lastPrinted>2011-01-26T11:37:55Z</cp:lastPrinted>
  <dcterms:created xsi:type="dcterms:W3CDTF">2010-06-17T20:26:39Z</dcterms:created>
  <dcterms:modified xsi:type="dcterms:W3CDTF">2016-11-23T15:03:08Z</dcterms:modified>
</cp:coreProperties>
</file>